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Přechody + zastávka A.Sochora\Přechod pro chodce A. Sochora + zastávka\F. Soupis prací\"/>
    </mc:Choice>
  </mc:AlternateContent>
  <xr:revisionPtr revIDLastSave="0" documentId="13_ncr:1_{B8C46D91-EAD5-402A-9252-C366DCC7FED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ace stavby" sheetId="1" r:id="rId1"/>
    <sheet name="SO 01 - Komunikace a zpev..." sheetId="2" r:id="rId2"/>
    <sheet name="SO 02 - Kontejnerové stání" sheetId="3" r:id="rId3"/>
    <sheet name="SO 03 - Veřejné osvětlení" sheetId="4" r:id="rId4"/>
    <sheet name="VON - Vedlejší a ostatní ..." sheetId="5" r:id="rId5"/>
    <sheet name="Seznam figur" sheetId="6" r:id="rId6"/>
  </sheets>
  <definedNames>
    <definedName name="_xlnm._FilterDatabase" localSheetId="1" hidden="1">'SO 01 - Komunikace a zpev...'!$C$85:$K$389</definedName>
    <definedName name="_xlnm._FilterDatabase" localSheetId="2" hidden="1">'SO 02 - Kontejnerové stání'!$C$84:$K$198</definedName>
    <definedName name="_xlnm._FilterDatabase" localSheetId="3" hidden="1">'SO 03 - Veřejné osvětlení'!$C$80:$K$238</definedName>
    <definedName name="_xlnm._FilterDatabase" localSheetId="4" hidden="1">'VON - Vedlejší a ostatní ...'!$C$82:$K$103</definedName>
    <definedName name="_xlnm.Print_Titles" localSheetId="0">'Rekapitulace stavby'!$52:$52</definedName>
    <definedName name="_xlnm.Print_Titles" localSheetId="5">'Seznam figur'!$9:$9</definedName>
    <definedName name="_xlnm.Print_Titles" localSheetId="1">'SO 01 - Komunikace a zpev...'!$85:$85</definedName>
    <definedName name="_xlnm.Print_Titles" localSheetId="2">'SO 02 - Kontejnerové stání'!$84:$84</definedName>
    <definedName name="_xlnm.Print_Titles" localSheetId="3">'SO 03 - Veřejné osvětlení'!$80:$80</definedName>
    <definedName name="_xlnm.Print_Titles" localSheetId="4">'VON - Vedlejší a ostatní ...'!$82:$82</definedName>
    <definedName name="_xlnm.Print_Area" localSheetId="0">'Rekapitulace stavby'!$D$4:$AO$36,'Rekapitulace stavby'!$C$42:$AQ$59</definedName>
    <definedName name="_xlnm.Print_Area" localSheetId="5">'Seznam figur'!$C$4:$G$32</definedName>
    <definedName name="_xlnm.Print_Area" localSheetId="1">'SO 01 - Komunikace a zpev...'!$C$45:$J$67,'SO 01 - Komunikace a zpev...'!$C$73:$K$389</definedName>
    <definedName name="_xlnm.Print_Area" localSheetId="2">'SO 02 - Kontejnerové stání'!$C$45:$J$66,'SO 02 - Kontejnerové stání'!$C$72:$K$198</definedName>
    <definedName name="_xlnm.Print_Area" localSheetId="3">'SO 03 - Veřejné osvětlení'!$C$45:$J$62,'SO 03 - Veřejné osvětlení'!$C$68:$K$238</definedName>
    <definedName name="_xlnm.Print_Area" localSheetId="4">'VON - Vedlejší a ostatní ...'!$C$45:$J$64,'VON - Vedlejší a ostatní ...'!$C$70:$K$103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K98" i="5" l="1"/>
  <c r="BE98" i="5"/>
  <c r="J98" i="5"/>
  <c r="D7" i="6" l="1"/>
  <c r="J37" i="5"/>
  <c r="J36" i="5"/>
  <c r="AY58" i="1" s="1"/>
  <c r="J35" i="5"/>
  <c r="AX58" i="1"/>
  <c r="BI102" i="5"/>
  <c r="BH102" i="5"/>
  <c r="BG102" i="5"/>
  <c r="BF102" i="5"/>
  <c r="T102" i="5"/>
  <c r="R102" i="5"/>
  <c r="P102" i="5"/>
  <c r="P101" i="5" s="1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J80" i="5"/>
  <c r="J79" i="5"/>
  <c r="F79" i="5"/>
  <c r="F77" i="5"/>
  <c r="E75" i="5"/>
  <c r="J55" i="5"/>
  <c r="J54" i="5"/>
  <c r="F54" i="5"/>
  <c r="F52" i="5"/>
  <c r="E50" i="5"/>
  <c r="J18" i="5"/>
  <c r="E18" i="5"/>
  <c r="F55" i="5" s="1"/>
  <c r="J17" i="5"/>
  <c r="J12" i="5"/>
  <c r="J77" i="5" s="1"/>
  <c r="E7" i="5"/>
  <c r="E73" i="5" s="1"/>
  <c r="J37" i="4"/>
  <c r="J36" i="4"/>
  <c r="AY57" i="1" s="1"/>
  <c r="J35" i="4"/>
  <c r="AX57" i="1" s="1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3" i="4"/>
  <c r="BH83" i="4"/>
  <c r="BG83" i="4"/>
  <c r="BF83" i="4"/>
  <c r="T83" i="4"/>
  <c r="R83" i="4"/>
  <c r="P83" i="4"/>
  <c r="J78" i="4"/>
  <c r="J77" i="4"/>
  <c r="F77" i="4"/>
  <c r="F75" i="4"/>
  <c r="E73" i="4"/>
  <c r="J55" i="4"/>
  <c r="J54" i="4"/>
  <c r="F54" i="4"/>
  <c r="F52" i="4"/>
  <c r="E50" i="4"/>
  <c r="J18" i="4"/>
  <c r="E18" i="4"/>
  <c r="F78" i="4"/>
  <c r="J17" i="4"/>
  <c r="J12" i="4"/>
  <c r="J52" i="4" s="1"/>
  <c r="E7" i="4"/>
  <c r="E71" i="4" s="1"/>
  <c r="J37" i="3"/>
  <c r="J36" i="3"/>
  <c r="AY56" i="1"/>
  <c r="J35" i="3"/>
  <c r="AX56" i="1"/>
  <c r="BI197" i="3"/>
  <c r="BH197" i="3"/>
  <c r="BG197" i="3"/>
  <c r="BF197" i="3"/>
  <c r="T197" i="3"/>
  <c r="T196" i="3"/>
  <c r="R197" i="3"/>
  <c r="R196" i="3"/>
  <c r="P197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/>
  <c r="J17" i="3"/>
  <c r="J12" i="3"/>
  <c r="J79" i="3" s="1"/>
  <c r="E7" i="3"/>
  <c r="E75" i="3" s="1"/>
  <c r="J37" i="2"/>
  <c r="J36" i="2"/>
  <c r="AY55" i="1"/>
  <c r="J35" i="2"/>
  <c r="AX55" i="1"/>
  <c r="BI388" i="2"/>
  <c r="BH388" i="2"/>
  <c r="BG388" i="2"/>
  <c r="BF388" i="2"/>
  <c r="T388" i="2"/>
  <c r="T387" i="2"/>
  <c r="R388" i="2"/>
  <c r="R387" i="2"/>
  <c r="P388" i="2"/>
  <c r="P387" i="2"/>
  <c r="BI379" i="2"/>
  <c r="BH379" i="2"/>
  <c r="BG379" i="2"/>
  <c r="BF379" i="2"/>
  <c r="T379" i="2"/>
  <c r="R379" i="2"/>
  <c r="P379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T194" i="2" s="1"/>
  <c r="R195" i="2"/>
  <c r="R194" i="2" s="1"/>
  <c r="P195" i="2"/>
  <c r="P194" i="2" s="1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/>
  <c r="J17" i="2"/>
  <c r="J12" i="2"/>
  <c r="J80" i="2" s="1"/>
  <c r="E7" i="2"/>
  <c r="E76" i="2" s="1"/>
  <c r="L50" i="1"/>
  <c r="AM50" i="1"/>
  <c r="AM49" i="1"/>
  <c r="L49" i="1"/>
  <c r="AM47" i="1"/>
  <c r="L47" i="1"/>
  <c r="L45" i="1"/>
  <c r="L44" i="1"/>
  <c r="BK223" i="4"/>
  <c r="J218" i="4"/>
  <c r="BK204" i="4"/>
  <c r="J200" i="4"/>
  <c r="J198" i="4"/>
  <c r="J196" i="4"/>
  <c r="BK192" i="4"/>
  <c r="J190" i="4"/>
  <c r="J180" i="4"/>
  <c r="J178" i="4"/>
  <c r="BK168" i="4"/>
  <c r="BK166" i="4"/>
  <c r="J140" i="4"/>
  <c r="BK138" i="4"/>
  <c r="J128" i="4"/>
  <c r="BK127" i="4"/>
  <c r="J126" i="4"/>
  <c r="J85" i="4"/>
  <c r="J176" i="3"/>
  <c r="BK153" i="3"/>
  <c r="BK96" i="3"/>
  <c r="BK388" i="2"/>
  <c r="J365" i="2"/>
  <c r="BK362" i="2"/>
  <c r="J351" i="2"/>
  <c r="J332" i="2"/>
  <c r="BK299" i="2"/>
  <c r="J273" i="2"/>
  <c r="BK259" i="2"/>
  <c r="BK246" i="2"/>
  <c r="BK221" i="2"/>
  <c r="J175" i="2"/>
  <c r="BK170" i="2"/>
  <c r="J128" i="2"/>
  <c r="J107" i="2"/>
  <c r="J102" i="5"/>
  <c r="J99" i="5"/>
  <c r="BK225" i="4"/>
  <c r="BK194" i="4"/>
  <c r="BK189" i="4"/>
  <c r="BK170" i="4"/>
  <c r="J132" i="4"/>
  <c r="J130" i="4"/>
  <c r="J129" i="4"/>
  <c r="BK128" i="4"/>
  <c r="BK102" i="4"/>
  <c r="J97" i="4"/>
  <c r="J95" i="4"/>
  <c r="BK197" i="3"/>
  <c r="J191" i="3"/>
  <c r="J171" i="3"/>
  <c r="BK156" i="3"/>
  <c r="J318" i="2"/>
  <c r="J290" i="2"/>
  <c r="J277" i="2"/>
  <c r="BK273" i="2"/>
  <c r="BK217" i="2"/>
  <c r="BK213" i="2"/>
  <c r="J179" i="2"/>
  <c r="BK135" i="2"/>
  <c r="BK111" i="2"/>
  <c r="J221" i="4"/>
  <c r="J214" i="4"/>
  <c r="BK212" i="4"/>
  <c r="J186" i="4"/>
  <c r="J184" i="4"/>
  <c r="J182" i="4"/>
  <c r="BK180" i="4"/>
  <c r="J168" i="4"/>
  <c r="BK156" i="4"/>
  <c r="J155" i="4"/>
  <c r="J154" i="4"/>
  <c r="BK153" i="4"/>
  <c r="BK150" i="4"/>
  <c r="BK146" i="4"/>
  <c r="BK144" i="4"/>
  <c r="BK143" i="4"/>
  <c r="BK141" i="4"/>
  <c r="BK130" i="4"/>
  <c r="J127" i="4"/>
  <c r="BK83" i="4"/>
  <c r="J155" i="3"/>
  <c r="J96" i="3"/>
  <c r="J371" i="2"/>
  <c r="BK360" i="2"/>
  <c r="J355" i="2"/>
  <c r="BK347" i="2"/>
  <c r="BK318" i="2"/>
  <c r="J309" i="2"/>
  <c r="J304" i="2"/>
  <c r="J268" i="2"/>
  <c r="BK189" i="2"/>
  <c r="J187" i="2"/>
  <c r="BK179" i="2"/>
  <c r="BK175" i="2"/>
  <c r="J164" i="2"/>
  <c r="BK139" i="2"/>
  <c r="BK99" i="2"/>
  <c r="BK93" i="2"/>
  <c r="BK96" i="5"/>
  <c r="BK93" i="5"/>
  <c r="BK88" i="5"/>
  <c r="J86" i="5"/>
  <c r="BK238" i="4"/>
  <c r="J236" i="4"/>
  <c r="BK234" i="4"/>
  <c r="BK221" i="4"/>
  <c r="BK218" i="4"/>
  <c r="J216" i="4"/>
  <c r="J210" i="4"/>
  <c r="J209" i="4"/>
  <c r="BK207" i="4"/>
  <c r="BK205" i="4"/>
  <c r="BK198" i="4"/>
  <c r="J189" i="4"/>
  <c r="BK187" i="4"/>
  <c r="J176" i="4"/>
  <c r="J174" i="4"/>
  <c r="BK172" i="4"/>
  <c r="J170" i="4"/>
  <c r="BK155" i="4"/>
  <c r="J152" i="4"/>
  <c r="J122" i="4"/>
  <c r="BK117" i="4"/>
  <c r="BK113" i="4"/>
  <c r="BK111" i="4"/>
  <c r="BK110" i="4"/>
  <c r="BK104" i="4"/>
  <c r="BK101" i="4"/>
  <c r="J101" i="4"/>
  <c r="BK95" i="4"/>
  <c r="J83" i="4"/>
  <c r="J169" i="3"/>
  <c r="J167" i="3"/>
  <c r="BK134" i="3"/>
  <c r="J130" i="3"/>
  <c r="J116" i="3"/>
  <c r="BK108" i="3"/>
  <c r="J388" i="2"/>
  <c r="J379" i="2"/>
  <c r="BK371" i="2"/>
  <c r="BK365" i="2"/>
  <c r="J362" i="2"/>
  <c r="J334" i="2"/>
  <c r="BK324" i="2"/>
  <c r="BK309" i="2"/>
  <c r="J299" i="2"/>
  <c r="J295" i="2"/>
  <c r="BK286" i="2"/>
  <c r="J285" i="2"/>
  <c r="J237" i="2"/>
  <c r="BK226" i="2"/>
  <c r="BK187" i="2"/>
  <c r="J238" i="4"/>
  <c r="BK236" i="4"/>
  <c r="J233" i="4"/>
  <c r="J229" i="4"/>
  <c r="J87" i="4"/>
  <c r="BK191" i="3"/>
  <c r="J186" i="3"/>
  <c r="J178" i="3"/>
  <c r="BK167" i="3"/>
  <c r="BK162" i="3"/>
  <c r="J160" i="3"/>
  <c r="J141" i="3"/>
  <c r="BK130" i="3"/>
  <c r="BK116" i="3"/>
  <c r="J108" i="3"/>
  <c r="J347" i="2"/>
  <c r="BK290" i="2"/>
  <c r="BK281" i="2"/>
  <c r="BK268" i="2"/>
  <c r="BK254" i="2"/>
  <c r="BK202" i="2"/>
  <c r="J198" i="2"/>
  <c r="J139" i="2"/>
  <c r="J135" i="2"/>
  <c r="BK107" i="2"/>
  <c r="BK102" i="5"/>
  <c r="BK99" i="5"/>
  <c r="J96" i="5"/>
  <c r="J88" i="5"/>
  <c r="J234" i="4"/>
  <c r="BK233" i="4"/>
  <c r="J231" i="4"/>
  <c r="BK214" i="4"/>
  <c r="BK210" i="4"/>
  <c r="J204" i="4"/>
  <c r="BK202" i="4"/>
  <c r="BK176" i="4"/>
  <c r="J166" i="4"/>
  <c r="J164" i="4"/>
  <c r="BK162" i="4"/>
  <c r="BK154" i="4"/>
  <c r="J138" i="4"/>
  <c r="BK186" i="3"/>
  <c r="BK178" i="3"/>
  <c r="J156" i="3"/>
  <c r="J145" i="3"/>
  <c r="J126" i="3"/>
  <c r="J104" i="3"/>
  <c r="BK92" i="3"/>
  <c r="J88" i="3"/>
  <c r="BK285" i="2"/>
  <c r="BK198" i="2"/>
  <c r="BK195" i="2"/>
  <c r="BK159" i="2"/>
  <c r="J153" i="2"/>
  <c r="J146" i="2"/>
  <c r="J124" i="2"/>
  <c r="J120" i="2"/>
  <c r="J93" i="2"/>
  <c r="BK91" i="5"/>
  <c r="BK231" i="4"/>
  <c r="J205" i="4"/>
  <c r="BK186" i="4"/>
  <c r="BK184" i="4"/>
  <c r="BK182" i="4"/>
  <c r="BK174" i="4"/>
  <c r="J172" i="4"/>
  <c r="J153" i="4"/>
  <c r="J150" i="4"/>
  <c r="BK137" i="4"/>
  <c r="BK135" i="4"/>
  <c r="BK133" i="4"/>
  <c r="BK132" i="4"/>
  <c r="BK126" i="4"/>
  <c r="J124" i="4"/>
  <c r="BK91" i="4"/>
  <c r="J89" i="4"/>
  <c r="BK181" i="3"/>
  <c r="J162" i="3"/>
  <c r="J149" i="3"/>
  <c r="J136" i="3"/>
  <c r="BK126" i="3"/>
  <c r="BK104" i="3"/>
  <c r="BK88" i="3"/>
  <c r="BK379" i="2"/>
  <c r="BK334" i="2"/>
  <c r="J286" i="2"/>
  <c r="J226" i="2"/>
  <c r="J189" i="2"/>
  <c r="J170" i="2"/>
  <c r="J159" i="2"/>
  <c r="J116" i="2"/>
  <c r="BK103" i="2"/>
  <c r="J93" i="5"/>
  <c r="J91" i="5"/>
  <c r="BK229" i="4"/>
  <c r="J227" i="4"/>
  <c r="J225" i="4"/>
  <c r="J223" i="4"/>
  <c r="BK216" i="4"/>
  <c r="BK196" i="4"/>
  <c r="J187" i="4"/>
  <c r="BK178" i="4"/>
  <c r="BK159" i="4"/>
  <c r="J146" i="4"/>
  <c r="J144" i="4"/>
  <c r="J137" i="4"/>
  <c r="J135" i="4"/>
  <c r="J121" i="4"/>
  <c r="J120" i="4"/>
  <c r="J119" i="4"/>
  <c r="J117" i="4"/>
  <c r="J111" i="4"/>
  <c r="BK108" i="4"/>
  <c r="J108" i="4"/>
  <c r="J106" i="4"/>
  <c r="BK97" i="4"/>
  <c r="BK176" i="3"/>
  <c r="BK169" i="3"/>
  <c r="BK160" i="3"/>
  <c r="J158" i="3"/>
  <c r="BK145" i="3"/>
  <c r="BK136" i="3"/>
  <c r="BK123" i="3"/>
  <c r="BK112" i="3"/>
  <c r="BK343" i="2"/>
  <c r="BK339" i="2"/>
  <c r="BK322" i="2"/>
  <c r="J281" i="2"/>
  <c r="J254" i="2"/>
  <c r="J195" i="2"/>
  <c r="BK124" i="2"/>
  <c r="BK120" i="2"/>
  <c r="J103" i="2"/>
  <c r="J99" i="2"/>
  <c r="F37" i="5"/>
  <c r="BK86" i="5"/>
  <c r="J219" i="4"/>
  <c r="J207" i="4"/>
  <c r="J202" i="4"/>
  <c r="J194" i="4"/>
  <c r="J192" i="4"/>
  <c r="J123" i="4"/>
  <c r="BK116" i="4"/>
  <c r="BK114" i="4"/>
  <c r="J113" i="4"/>
  <c r="J110" i="4"/>
  <c r="BK89" i="4"/>
  <c r="BK87" i="4"/>
  <c r="BK158" i="3"/>
  <c r="BK100" i="3"/>
  <c r="J328" i="2"/>
  <c r="J324" i="2"/>
  <c r="J322" i="2"/>
  <c r="BK320" i="2"/>
  <c r="BK304" i="2"/>
  <c r="BK264" i="2"/>
  <c r="J246" i="2"/>
  <c r="J221" i="2"/>
  <c r="BK209" i="2"/>
  <c r="J202" i="2"/>
  <c r="J183" i="2"/>
  <c r="J89" i="2"/>
  <c r="BK219" i="4"/>
  <c r="BK200" i="4"/>
  <c r="BK190" i="4"/>
  <c r="BK149" i="4"/>
  <c r="J147" i="4"/>
  <c r="J143" i="4"/>
  <c r="J141" i="4"/>
  <c r="BK140" i="4"/>
  <c r="BK106" i="4"/>
  <c r="J104" i="4"/>
  <c r="J102" i="4"/>
  <c r="J99" i="4"/>
  <c r="BK93" i="4"/>
  <c r="J91" i="4"/>
  <c r="BK85" i="4"/>
  <c r="BK171" i="3"/>
  <c r="BK149" i="3"/>
  <c r="J134" i="3"/>
  <c r="J123" i="3"/>
  <c r="BK121" i="3"/>
  <c r="J112" i="3"/>
  <c r="J92" i="3"/>
  <c r="J326" i="2"/>
  <c r="BK295" i="2"/>
  <c r="J242" i="2"/>
  <c r="BK237" i="2"/>
  <c r="J217" i="2"/>
  <c r="BK183" i="2"/>
  <c r="BK164" i="2"/>
  <c r="BK128" i="2"/>
  <c r="J111" i="2"/>
  <c r="J212" i="4"/>
  <c r="BK209" i="4"/>
  <c r="BK164" i="4"/>
  <c r="J162" i="4"/>
  <c r="J159" i="4"/>
  <c r="J156" i="4"/>
  <c r="BK152" i="4"/>
  <c r="J149" i="4"/>
  <c r="BK147" i="4"/>
  <c r="J133" i="4"/>
  <c r="BK124" i="4"/>
  <c r="BK119" i="4"/>
  <c r="BK99" i="4"/>
  <c r="J181" i="3"/>
  <c r="BK141" i="3"/>
  <c r="J100" i="3"/>
  <c r="J360" i="2"/>
  <c r="BK355" i="2"/>
  <c r="BK351" i="2"/>
  <c r="J343" i="2"/>
  <c r="BK328" i="2"/>
  <c r="J264" i="2"/>
  <c r="J259" i="2"/>
  <c r="BK231" i="2"/>
  <c r="J213" i="2"/>
  <c r="J209" i="2"/>
  <c r="BK116" i="2"/>
  <c r="BK89" i="2"/>
  <c r="BK227" i="4"/>
  <c r="BK129" i="4"/>
  <c r="BK123" i="4"/>
  <c r="BK122" i="4"/>
  <c r="BK121" i="4"/>
  <c r="BK120" i="4"/>
  <c r="J116" i="4"/>
  <c r="J114" i="4"/>
  <c r="J93" i="4"/>
  <c r="J197" i="3"/>
  <c r="BK155" i="3"/>
  <c r="J153" i="3"/>
  <c r="J121" i="3"/>
  <c r="J339" i="2"/>
  <c r="BK332" i="2"/>
  <c r="BK326" i="2"/>
  <c r="J320" i="2"/>
  <c r="BK277" i="2"/>
  <c r="BK242" i="2"/>
  <c r="J231" i="2"/>
  <c r="BK153" i="2"/>
  <c r="BK146" i="2"/>
  <c r="AS54" i="1"/>
  <c r="J34" i="5"/>
  <c r="AW58" i="1" s="1"/>
  <c r="BK197" i="2" l="1"/>
  <c r="J197" i="2"/>
  <c r="J63" i="2" s="1"/>
  <c r="BK161" i="3"/>
  <c r="J161" i="3" s="1"/>
  <c r="J63" i="3" s="1"/>
  <c r="R88" i="2"/>
  <c r="R359" i="2"/>
  <c r="P87" i="3"/>
  <c r="P161" i="3"/>
  <c r="T197" i="2"/>
  <c r="P140" i="3"/>
  <c r="BK272" i="2"/>
  <c r="J272" i="2" s="1"/>
  <c r="J64" i="2" s="1"/>
  <c r="T140" i="3"/>
  <c r="T161" i="4"/>
  <c r="R197" i="2"/>
  <c r="BK140" i="3"/>
  <c r="J140" i="3" s="1"/>
  <c r="J62" i="3" s="1"/>
  <c r="R161" i="4"/>
  <c r="T85" i="5"/>
  <c r="P88" i="2"/>
  <c r="T359" i="2"/>
  <c r="P175" i="3"/>
  <c r="P161" i="4"/>
  <c r="P95" i="5"/>
  <c r="R272" i="2"/>
  <c r="T87" i="3"/>
  <c r="T161" i="3"/>
  <c r="P82" i="4"/>
  <c r="P81" i="4" s="1"/>
  <c r="AU57" i="1" s="1"/>
  <c r="BK85" i="5"/>
  <c r="J85" i="5" s="1"/>
  <c r="J61" i="5" s="1"/>
  <c r="P85" i="5"/>
  <c r="P84" i="5" s="1"/>
  <c r="P83" i="5" s="1"/>
  <c r="AU58" i="1" s="1"/>
  <c r="R85" i="5"/>
  <c r="BK95" i="5"/>
  <c r="J95" i="5" s="1"/>
  <c r="J62" i="5" s="1"/>
  <c r="R95" i="5"/>
  <c r="P197" i="2"/>
  <c r="R87" i="3"/>
  <c r="R161" i="3"/>
  <c r="BK161" i="4"/>
  <c r="J161" i="4" s="1"/>
  <c r="J61" i="4" s="1"/>
  <c r="T95" i="5"/>
  <c r="P272" i="2"/>
  <c r="BK175" i="3"/>
  <c r="J175" i="3"/>
  <c r="J64" i="3" s="1"/>
  <c r="BK82" i="4"/>
  <c r="J82" i="4" s="1"/>
  <c r="J60" i="4" s="1"/>
  <c r="BK101" i="5"/>
  <c r="J101" i="5" s="1"/>
  <c r="J63" i="5" s="1"/>
  <c r="T88" i="2"/>
  <c r="BK359" i="2"/>
  <c r="J359" i="2"/>
  <c r="J65" i="2" s="1"/>
  <c r="R140" i="3"/>
  <c r="T272" i="2"/>
  <c r="BK87" i="3"/>
  <c r="T175" i="3"/>
  <c r="T82" i="4"/>
  <c r="T81" i="4" s="1"/>
  <c r="R101" i="5"/>
  <c r="BK88" i="2"/>
  <c r="J88" i="2"/>
  <c r="J61" i="2" s="1"/>
  <c r="P359" i="2"/>
  <c r="R175" i="3"/>
  <c r="R82" i="4"/>
  <c r="R81" i="4" s="1"/>
  <c r="T101" i="5"/>
  <c r="BE103" i="2"/>
  <c r="BE183" i="2"/>
  <c r="BE189" i="2"/>
  <c r="BE213" i="2"/>
  <c r="BK387" i="2"/>
  <c r="J387" i="2"/>
  <c r="J66" i="2" s="1"/>
  <c r="J52" i="3"/>
  <c r="BE104" i="3"/>
  <c r="BE112" i="3"/>
  <c r="BE130" i="3"/>
  <c r="BE117" i="4"/>
  <c r="BE124" i="4"/>
  <c r="BE218" i="4"/>
  <c r="F55" i="2"/>
  <c r="BE146" i="2"/>
  <c r="BE179" i="2"/>
  <c r="BE198" i="2"/>
  <c r="BE237" i="2"/>
  <c r="BE268" i="2"/>
  <c r="BE304" i="2"/>
  <c r="BE320" i="2"/>
  <c r="BE324" i="2"/>
  <c r="BE332" i="2"/>
  <c r="BE365" i="2"/>
  <c r="BE379" i="2"/>
  <c r="BE388" i="2"/>
  <c r="F82" i="3"/>
  <c r="BE160" i="3"/>
  <c r="BE169" i="3"/>
  <c r="BE197" i="3"/>
  <c r="J75" i="4"/>
  <c r="BE108" i="4"/>
  <c r="BE111" i="4"/>
  <c r="BE122" i="4"/>
  <c r="BE126" i="4"/>
  <c r="BE128" i="4"/>
  <c r="BE137" i="4"/>
  <c r="BE144" i="4"/>
  <c r="BE153" i="4"/>
  <c r="BE166" i="4"/>
  <c r="BE172" i="4"/>
  <c r="BE190" i="4"/>
  <c r="BE192" i="4"/>
  <c r="BE196" i="4"/>
  <c r="BE116" i="2"/>
  <c r="BE135" i="2"/>
  <c r="BE170" i="2"/>
  <c r="BE221" i="2"/>
  <c r="BE246" i="2"/>
  <c r="BE318" i="2"/>
  <c r="BE96" i="3"/>
  <c r="BE126" i="3"/>
  <c r="BE136" i="3"/>
  <c r="BK196" i="3"/>
  <c r="J196" i="3"/>
  <c r="J65" i="3" s="1"/>
  <c r="E48" i="4"/>
  <c r="BE152" i="4"/>
  <c r="BE180" i="4"/>
  <c r="BE194" i="4"/>
  <c r="BE202" i="4"/>
  <c r="BE93" i="2"/>
  <c r="BE139" i="2"/>
  <c r="BE187" i="2"/>
  <c r="BE226" i="2"/>
  <c r="BE254" i="2"/>
  <c r="BE281" i="2"/>
  <c r="BE286" i="2"/>
  <c r="BE334" i="2"/>
  <c r="BE88" i="3"/>
  <c r="BE123" i="3"/>
  <c r="BE134" i="3"/>
  <c r="BE83" i="4"/>
  <c r="BE97" i="4"/>
  <c r="BE119" i="4"/>
  <c r="BE129" i="4"/>
  <c r="BE146" i="4"/>
  <c r="BE149" i="4"/>
  <c r="BE156" i="4"/>
  <c r="BE176" i="4"/>
  <c r="BE214" i="4"/>
  <c r="BD58" i="1"/>
  <c r="BE128" i="2"/>
  <c r="BE153" i="2"/>
  <c r="BE175" i="2"/>
  <c r="BE242" i="2"/>
  <c r="BE285" i="2"/>
  <c r="BE299" i="2"/>
  <c r="BE347" i="2"/>
  <c r="BE178" i="3"/>
  <c r="F55" i="4"/>
  <c r="BE91" i="4"/>
  <c r="BE113" i="4"/>
  <c r="BE127" i="4"/>
  <c r="BE130" i="4"/>
  <c r="BE155" i="4"/>
  <c r="BE168" i="4"/>
  <c r="BE182" i="4"/>
  <c r="BE198" i="4"/>
  <c r="BE204" i="4"/>
  <c r="BE212" i="4"/>
  <c r="E48" i="2"/>
  <c r="BE217" i="2"/>
  <c r="BE231" i="2"/>
  <c r="BE309" i="2"/>
  <c r="BE339" i="2"/>
  <c r="BE371" i="2"/>
  <c r="E48" i="3"/>
  <c r="BE108" i="3"/>
  <c r="BE141" i="3"/>
  <c r="BE153" i="3"/>
  <c r="BE156" i="3"/>
  <c r="BE167" i="3"/>
  <c r="BE176" i="3"/>
  <c r="BE93" i="4"/>
  <c r="BE101" i="4"/>
  <c r="BE110" i="4"/>
  <c r="BE138" i="4"/>
  <c r="BE154" i="4"/>
  <c r="BE187" i="4"/>
  <c r="BE200" i="4"/>
  <c r="BE209" i="4"/>
  <c r="BE210" i="4"/>
  <c r="J52" i="5"/>
  <c r="F80" i="5"/>
  <c r="BE88" i="5"/>
  <c r="BE99" i="2"/>
  <c r="BE295" i="2"/>
  <c r="BE191" i="3"/>
  <c r="BE121" i="4"/>
  <c r="BE123" i="4"/>
  <c r="BE133" i="4"/>
  <c r="BE143" i="4"/>
  <c r="BE178" i="4"/>
  <c r="BE186" i="4"/>
  <c r="BE189" i="4"/>
  <c r="BE205" i="4"/>
  <c r="BE221" i="4"/>
  <c r="BE225" i="4"/>
  <c r="BE229" i="4"/>
  <c r="BE91" i="5"/>
  <c r="BE93" i="5"/>
  <c r="BE96" i="5"/>
  <c r="BE102" i="5"/>
  <c r="BE326" i="2"/>
  <c r="BE145" i="3"/>
  <c r="BE181" i="3"/>
  <c r="BE231" i="4"/>
  <c r="BE233" i="4"/>
  <c r="BE234" i="4"/>
  <c r="BE89" i="2"/>
  <c r="BE209" i="2"/>
  <c r="BE259" i="2"/>
  <c r="BE273" i="2"/>
  <c r="BE322" i="2"/>
  <c r="BE355" i="2"/>
  <c r="BE360" i="2"/>
  <c r="BE92" i="3"/>
  <c r="BE121" i="3"/>
  <c r="BE149" i="3"/>
  <c r="BE171" i="3"/>
  <c r="BE85" i="4"/>
  <c r="BE89" i="4"/>
  <c r="BE106" i="4"/>
  <c r="BE114" i="4"/>
  <c r="BE140" i="4"/>
  <c r="BE236" i="4"/>
  <c r="BE238" i="4"/>
  <c r="E48" i="5"/>
  <c r="BE86" i="5"/>
  <c r="J52" i="2"/>
  <c r="BE111" i="2"/>
  <c r="BE195" i="2"/>
  <c r="BE290" i="2"/>
  <c r="BE328" i="2"/>
  <c r="BE362" i="2"/>
  <c r="BE158" i="3"/>
  <c r="BE87" i="4"/>
  <c r="BE102" i="4"/>
  <c r="BE120" i="4"/>
  <c r="BE132" i="4"/>
  <c r="BE147" i="4"/>
  <c r="BE164" i="4"/>
  <c r="BE174" i="4"/>
  <c r="BE207" i="4"/>
  <c r="BE223" i="4"/>
  <c r="BE107" i="2"/>
  <c r="BE124" i="2"/>
  <c r="BE159" i="2"/>
  <c r="BE164" i="2"/>
  <c r="BE264" i="2"/>
  <c r="BE343" i="2"/>
  <c r="BE162" i="3"/>
  <c r="BE186" i="3"/>
  <c r="BE99" i="4"/>
  <c r="BE104" i="4"/>
  <c r="BE116" i="4"/>
  <c r="BE141" i="4"/>
  <c r="BE162" i="4"/>
  <c r="BE216" i="4"/>
  <c r="BE227" i="4"/>
  <c r="BE120" i="2"/>
  <c r="BE202" i="2"/>
  <c r="BE277" i="2"/>
  <c r="BE351" i="2"/>
  <c r="BK194" i="2"/>
  <c r="J194" i="2" s="1"/>
  <c r="J62" i="2" s="1"/>
  <c r="BE100" i="3"/>
  <c r="BE116" i="3"/>
  <c r="BE155" i="3"/>
  <c r="BE95" i="4"/>
  <c r="BE135" i="4"/>
  <c r="BE150" i="4"/>
  <c r="BE159" i="4"/>
  <c r="BE170" i="4"/>
  <c r="BE184" i="4"/>
  <c r="BE219" i="4"/>
  <c r="BE99" i="5"/>
  <c r="F37" i="2"/>
  <c r="BD55" i="1"/>
  <c r="F36" i="3"/>
  <c r="BC56" i="1"/>
  <c r="F36" i="5"/>
  <c r="BC58" i="1" s="1"/>
  <c r="F35" i="4"/>
  <c r="BB57" i="1" s="1"/>
  <c r="F35" i="5"/>
  <c r="BB58" i="1" s="1"/>
  <c r="F36" i="4"/>
  <c r="BC57" i="1" s="1"/>
  <c r="F35" i="3"/>
  <c r="BB56" i="1"/>
  <c r="F37" i="3"/>
  <c r="BD56" i="1"/>
  <c r="F34" i="2"/>
  <c r="BA55" i="1"/>
  <c r="F36" i="2"/>
  <c r="BC55" i="1"/>
  <c r="F35" i="2"/>
  <c r="BB55" i="1"/>
  <c r="J34" i="3"/>
  <c r="AW56" i="1"/>
  <c r="F34" i="5"/>
  <c r="BA58" i="1" s="1"/>
  <c r="J34" i="4"/>
  <c r="AW57" i="1" s="1"/>
  <c r="F34" i="3"/>
  <c r="BA56" i="1"/>
  <c r="F34" i="4"/>
  <c r="BA57" i="1" s="1"/>
  <c r="F37" i="4"/>
  <c r="BD57" i="1" s="1"/>
  <c r="J34" i="2"/>
  <c r="AW55" i="1"/>
  <c r="R84" i="5" l="1"/>
  <c r="R83" i="5"/>
  <c r="P87" i="2"/>
  <c r="P86" i="2"/>
  <c r="AU55" i="1" s="1"/>
  <c r="BK86" i="3"/>
  <c r="J86" i="3" s="1"/>
  <c r="J60" i="3" s="1"/>
  <c r="R87" i="2"/>
  <c r="R86" i="2"/>
  <c r="T86" i="3"/>
  <c r="T85" i="3"/>
  <c r="P86" i="3"/>
  <c r="P85" i="3"/>
  <c r="AU56" i="1" s="1"/>
  <c r="T87" i="2"/>
  <c r="T86" i="2" s="1"/>
  <c r="R86" i="3"/>
  <c r="R85" i="3" s="1"/>
  <c r="T84" i="5"/>
  <c r="T83" i="5" s="1"/>
  <c r="J87" i="3"/>
  <c r="J61" i="3" s="1"/>
  <c r="BK87" i="2"/>
  <c r="BK86" i="2" s="1"/>
  <c r="J86" i="2" s="1"/>
  <c r="J59" i="2" s="1"/>
  <c r="BK81" i="4"/>
  <c r="J81" i="4" s="1"/>
  <c r="J30" i="4" s="1"/>
  <c r="AG57" i="1" s="1"/>
  <c r="BK84" i="5"/>
  <c r="BK83" i="5" s="1"/>
  <c r="J83" i="5" s="1"/>
  <c r="J30" i="5" s="1"/>
  <c r="AG58" i="1" s="1"/>
  <c r="BA54" i="1"/>
  <c r="AW54" i="1" s="1"/>
  <c r="AK30" i="1" s="1"/>
  <c r="BC54" i="1"/>
  <c r="AY54" i="1" s="1"/>
  <c r="F33" i="5"/>
  <c r="AZ58" i="1"/>
  <c r="BB54" i="1"/>
  <c r="W31" i="1"/>
  <c r="J33" i="3"/>
  <c r="AV56" i="1" s="1"/>
  <c r="AT56" i="1" s="1"/>
  <c r="J33" i="2"/>
  <c r="AV55" i="1" s="1"/>
  <c r="AT55" i="1" s="1"/>
  <c r="F33" i="4"/>
  <c r="AZ57" i="1" s="1"/>
  <c r="J33" i="5"/>
  <c r="AV58" i="1" s="1"/>
  <c r="AT58" i="1" s="1"/>
  <c r="F33" i="2"/>
  <c r="AZ55" i="1" s="1"/>
  <c r="F33" i="3"/>
  <c r="AZ56" i="1" s="1"/>
  <c r="BD54" i="1"/>
  <c r="W33" i="1" s="1"/>
  <c r="J33" i="4"/>
  <c r="AV57" i="1" s="1"/>
  <c r="AT57" i="1" s="1"/>
  <c r="J39" i="4" l="1"/>
  <c r="J39" i="5"/>
  <c r="J59" i="4"/>
  <c r="J59" i="5"/>
  <c r="J84" i="5"/>
  <c r="J60" i="5" s="1"/>
  <c r="J87" i="2"/>
  <c r="J60" i="2"/>
  <c r="BK85" i="3"/>
  <c r="J85" i="3"/>
  <c r="J59" i="3" s="1"/>
  <c r="AN57" i="1"/>
  <c r="AN58" i="1"/>
  <c r="AZ54" i="1"/>
  <c r="AV54" i="1" s="1"/>
  <c r="AK29" i="1" s="1"/>
  <c r="AX54" i="1"/>
  <c r="AU54" i="1"/>
  <c r="W30" i="1"/>
  <c r="W32" i="1"/>
  <c r="J30" i="2"/>
  <c r="AG55" i="1"/>
  <c r="AN55" i="1" s="1"/>
  <c r="J39" i="2" l="1"/>
  <c r="AT54" i="1"/>
  <c r="J30" i="3"/>
  <c r="AG56" i="1"/>
  <c r="AN56" i="1" s="1"/>
  <c r="W29" i="1"/>
  <c r="J39" i="3" l="1"/>
  <c r="AG54" i="1"/>
  <c r="AN54" i="1" s="1"/>
  <c r="AK26" i="1" l="1"/>
  <c r="AK35" i="1" s="1"/>
</calcChain>
</file>

<file path=xl/sharedStrings.xml><?xml version="1.0" encoding="utf-8"?>
<sst xmlns="http://schemas.openxmlformats.org/spreadsheetml/2006/main" count="6362" uniqueCount="1080">
  <si>
    <t>Export Komplet</t>
  </si>
  <si>
    <t>VZ</t>
  </si>
  <si>
    <t>2.0</t>
  </si>
  <si>
    <t>ZAMOK</t>
  </si>
  <si>
    <t>False</t>
  </si>
  <si>
    <t>{953d426c-65a8-4020-a9a7-a00d57986075}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</si>
  <si>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</si>
  <si>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</si>
  <si>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</si>
  <si>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</si>
  <si>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</si>
  <si>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</si>
  <si>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</si>
  <si>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</si>
  <si>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250307_R1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</si>
  <si>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</si>
  <si>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</si>
  <si>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zastávky a nový přechod pro chodce v ul. Sochorova</t>
  </si>
  <si>
    <t>KSO:</t>
  </si>
  <si>
    <t/>
  </si>
  <si>
    <t>CC-CZ:</t>
  </si>
  <si>
    <t>Místo:</t>
  </si>
  <si>
    <t xml:space="preserve"> </t>
  </si>
  <si>
    <t>Datum:</t>
  </si>
  <si>
    <t>11. 2. 2026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</si>
  <si>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</si>
  <si>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</si>
  <si>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</si>
  <si>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</si>
  <si>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</si>
  <si>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</si>
  <si>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</si>
  <si>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</si>
  <si>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</si>
  <si>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</si>
  <si>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>PROJEKTY CHLADNÝ s.r.o.</t>
  </si>
  <si>
    <t>CZ10884548</t>
  </si>
  <si>
    <t>True</t>
  </si>
  <si>
    <t>Zpracovatel:</t>
  </si>
  <si>
    <t>Ing. Jaroslav liška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</si>
  <si>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</si>
  <si>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</si>
  <si>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</si>
  <si>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</si>
  <si>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</si>
  <si>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</si>
  <si>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</si>
  <si>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</si>
  <si>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</si>
  <si>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</si>
  <si>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</si>
  <si>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</si>
  <si>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</si>
  <si>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</si>
  <si>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</si>
  <si>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</si>
  <si>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</si>
  <si>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</si>
  <si>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</si>
  <si>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</si>
  <si>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</si>
  <si>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</si>
  <si>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</si>
  <si>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</si>
  <si>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</si>
  <si>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</si>
  <si>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</si>
  <si>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</si>
  <si>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</si>
  <si>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</si>
  <si>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</si>
  <si>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</si>
  <si>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</si>
  <si>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</si>
  <si>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</si>
  <si>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</si>
  <si>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</si>
  <si>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</si>
  <si>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</si>
  <si>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</si>
  <si>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</si>
  <si>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</si>
  <si>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 a zpevněné plochy</t>
  </si>
  <si>
    <t>STA</t>
  </si>
  <si>
    <t>1</t>
  </si>
  <si>
    <t>{2c7f5b7f-4827-47a1-9ebd-1559a277f9f4}</t>
  </si>
  <si>
    <t>2</t>
  </si>
  <si>
    <t>SO 02</t>
  </si>
  <si>
    <t>Kontejnerové stání</t>
  </si>
  <si>
    <t>{86e16a9e-aa0b-40d1-b4a4-bd97492ddf42}</t>
  </si>
  <si>
    <t>SO 03</t>
  </si>
  <si>
    <t>Veřejné osvětlení</t>
  </si>
  <si>
    <t>{be9e29ff-d0fd-41a1-84f9-8c5b5f709e93}</t>
  </si>
  <si>
    <t>VON</t>
  </si>
  <si>
    <t>Vedlejší a ostatní náklady</t>
  </si>
  <si>
    <t>{e4d35090-e889-4302-8452-02fc7bdaef9c}</t>
  </si>
  <si>
    <t>VR1</t>
  </si>
  <si>
    <t>Výkop ruční</t>
  </si>
  <si>
    <t>20,5</t>
  </si>
  <si>
    <t>VS1</t>
  </si>
  <si>
    <t>Výkop strojně</t>
  </si>
  <si>
    <t>63,6</t>
  </si>
  <si>
    <t>KRYCÍ LIST SOUPISU PRACÍ</t>
  </si>
  <si>
    <t>VPV1</t>
  </si>
  <si>
    <t>Vodorovné přemístění výkopku</t>
  </si>
  <si>
    <t>84,1</t>
  </si>
  <si>
    <t>Objekt:</t>
  </si>
  <si>
    <t>SO 01 -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</si>
  <si>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</si>
  <si>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</si>
  <si>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</si>
  <si>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</si>
  <si>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</si>
  <si>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</si>
  <si>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</si>
  <si>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</si>
  <si>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</si>
  <si>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</si>
  <si>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</si>
  <si>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</si>
  <si>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</si>
  <si>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</si>
  <si>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</si>
  <si>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</si>
  <si>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</si>
  <si>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</si>
  <si>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</si>
  <si>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</si>
  <si>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</si>
  <si>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</si>
  <si>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</si>
  <si>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</si>
  <si>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</si>
  <si>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</si>
  <si>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</si>
  <si>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</si>
  <si>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</si>
  <si>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</si>
  <si>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</si>
  <si>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</si>
  <si>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</si>
  <si>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</si>
  <si>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-1024008235</t>
  </si>
  <si>
    <t>Online PSC</t>
  </si>
  <si>
    <t>https://podminky.urs.cz/item/CS_URS_2025_01/113106123</t>
  </si>
  <si>
    <t>VV</t>
  </si>
  <si>
    <t>3,00 "Rozebrání dlažby v místě napojení na stávající dlažbu</t>
  </si>
  <si>
    <t>Součet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</si>
  <si>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</si>
  <si>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</si>
  <si>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1704081845</t>
  </si>
  <si>
    <t>https://podminky.urs.cz/item/CS_URS_2025_01/113106134</t>
  </si>
  <si>
    <t>2,00 "Odstranění dlažby v místě navázáni vrstev asf. silnice</t>
  </si>
  <si>
    <t>45,00 "Odstranění dlažby v místě nových dlážděných ploch</t>
  </si>
  <si>
    <t>2,00 "Odstranění dlažby v místě navržené zeleně</t>
  </si>
  <si>
    <t>3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</si>
  <si>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</si>
  <si>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</si>
  <si>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1463457301</t>
  </si>
  <si>
    <t>https://podminky.urs.cz/item/CS_URS_2025_01/113107162</t>
  </si>
  <si>
    <t>101,00 "Odstranění podkladu ze štěrkodrti, chodníku v místě budoucích dlážděních ploch</t>
  </si>
  <si>
    <t>113107181</t>
  </si>
  <si>
    <t>Odstranění podkladů nebo krytů strojně plochy jednotlivě přes 50 m2 do 200 m2 s přemístěním hmot na skládku na vzdálenost do 20 m nebo s naložením na dopravní prostředek živičných, o tl. vrstvy do 50 mm</t>
  </si>
  <si>
    <t>-1441073069</t>
  </si>
  <si>
    <t>https://podminky.urs.cz/item/CS_URS_2025_01/113107181</t>
  </si>
  <si>
    <t>101,00 "Odstranění ASF krytu chodníku v místě budoucích dlážděních ploch</t>
  </si>
  <si>
    <t>5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</si>
  <si>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</si>
  <si>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</si>
  <si>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368855394</t>
  </si>
  <si>
    <t>https://podminky.urs.cz/item/CS_URS_2025_01/113107182</t>
  </si>
  <si>
    <t>101,00 "Odstranění ASF podkladu chodníku v místě budoucích dlážděních ploch</t>
  </si>
  <si>
    <t>6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</si>
  <si>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</si>
  <si>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</si>
  <si>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-1462630181</t>
  </si>
  <si>
    <t>https://podminky.urs.cz/item/CS_URS_2025_01/113107321</t>
  </si>
  <si>
    <t>2,00 "V místě odstranění dlažby v místě navázání nových ASF vrstev - vozovka</t>
  </si>
  <si>
    <t>2,00 "V místě odstranění dlažby v místě nově navržené zeleně</t>
  </si>
  <si>
    <t>7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</si>
  <si>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</si>
  <si>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</si>
  <si>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-1649918502</t>
  </si>
  <si>
    <t>https://podminky.urs.cz/item/CS_URS_2025_01/113107322</t>
  </si>
  <si>
    <t xml:space="preserve">45,00 "V místě odstranění krytu v místě nové dlažby </t>
  </si>
  <si>
    <t>8</t>
  </si>
  <si>
    <t>-1358856451</t>
  </si>
  <si>
    <t>22,00 "Odstranění stávající vozovky v místě nových dlážděnných ploch</t>
  </si>
  <si>
    <t>9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</si>
  <si>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</si>
  <si>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</si>
  <si>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695648858</t>
  </si>
  <si>
    <t>https://podminky.urs.cz/item/CS_URS_2025_01/113107324</t>
  </si>
  <si>
    <t>10,00 "Odstranění stávající vozovky v místě nového asfaltového krytu v plné konstrukci</t>
  </si>
  <si>
    <t>10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</si>
  <si>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</si>
  <si>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</si>
  <si>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1190563309</t>
  </si>
  <si>
    <t>https://podminky.urs.cz/item/CS_URS_2025_01/113107342</t>
  </si>
  <si>
    <t>1,00 "Odstranění asf. krytu chodníku pro budoucí navázání nových vrstev na stáv. asfalt. vozovku</t>
  </si>
  <si>
    <t>47,00 "Odstranění asf. krytu vozovky pro budoucí navázání nových vrstev na stáv. asfalt</t>
  </si>
  <si>
    <t>11</t>
  </si>
  <si>
    <t>113154513</t>
  </si>
  <si>
    <t>Frézování živičného podkladu nebo krytu s naložením hmot na dopravní prostředek plochy do 500 m2 pruhu šířky do 0,5 m, tloušťky vrstvy 50 mm</t>
  </si>
  <si>
    <t>1064946765</t>
  </si>
  <si>
    <t>https://podminky.urs.cz/item/CS_URS_2025_01/113154513</t>
  </si>
  <si>
    <t>4,00 "Odfrézování ASF krytu chodníku pro budoucí navázání na stáv. ASF</t>
  </si>
  <si>
    <t>113154522</t>
  </si>
  <si>
    <t>Frézování živičného podkladu nebo krytu s naložením hmot na dopravní prostředek plochy do 500 m2 pruhu šířky přes 0,5 m, tloušťky vrstvy 40 mm</t>
  </si>
  <si>
    <t>-1614834368</t>
  </si>
  <si>
    <t>https://podminky.urs.cz/item/CS_URS_2025_01/113154522</t>
  </si>
  <si>
    <t>13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</si>
  <si>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</si>
  <si>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</si>
  <si>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</si>
  <si>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1615193086</t>
  </si>
  <si>
    <t>https://podminky.urs.cz/item/CS_URS_2025_01/113202111</t>
  </si>
  <si>
    <t>40,00 "Vytrhání betonových obrub  150/1000/250</t>
  </si>
  <si>
    <t>3,00 "Vytrhání betonových obrub  100/1000/250</t>
  </si>
  <si>
    <t>69,00 "Vytrhání betonových obrub 80/1000/250</t>
  </si>
  <si>
    <t>21,00 "Vytrhání kamenných obrub 300/1000/250</t>
  </si>
  <si>
    <t>14</t>
  </si>
  <si>
    <t>121151103</t>
  </si>
  <si>
    <t>Sejmutí ornice strojně při souvislé ploše do 100 m2, tl. vrstvy do 200 mm</t>
  </si>
  <si>
    <t>-2048924295</t>
  </si>
  <si>
    <t>https://podminky.urs.cz/item/CS_URS_2025_01/121151103</t>
  </si>
  <si>
    <t>10,00 "Odstranění zeleně v místě nového asfaltového krytu v plné konstrukci</t>
  </si>
  <si>
    <t>76,00 "Odstranění zeleně v místě navržených dlážděnných ploch</t>
  </si>
  <si>
    <t>69,00 "Odstranění zeleně mimo zpevněné plochy</t>
  </si>
  <si>
    <t>15</t>
  </si>
  <si>
    <t>122211101</t>
  </si>
  <si>
    <t>Odkopávky a prokopávky ručně zapažené i nezapažené v hornině třídy těžitelnosti I skupiny 3</t>
  </si>
  <si>
    <t>m3</t>
  </si>
  <si>
    <t>177484435</t>
  </si>
  <si>
    <t>https://podminky.urs.cz/item/CS_URS_2025_01/122211101</t>
  </si>
  <si>
    <t>40,00*0,3 "Plocha*tloušťka_ruční výkop nevhodného materiálu - v místě sanace</t>
  </si>
  <si>
    <t>17,00*0,5 "Plocha*tloušťka_ruční výkop nevhodného materiálu - v místě sanace</t>
  </si>
  <si>
    <t>16</t>
  </si>
  <si>
    <t>122251101</t>
  </si>
  <si>
    <t>Odkopávky a prokopávky nezapažené strojně v hornině třídy těžitelnosti I skupiny 3 do 20 m3</t>
  </si>
  <si>
    <t>1508458778</t>
  </si>
  <si>
    <t>https://podminky.urs.cz/item/CS_URS_2025_01/122251101</t>
  </si>
  <si>
    <t>10,00*0,28 "Plocha*tloušťka_Odstranění zeleně v místě nového asfaltového krytu v plné konstrukci</t>
  </si>
  <si>
    <t>76,00*0,05 "Plocha*tloušťka_Odstranění zeleně v místě navržených dlážděnných ploch</t>
  </si>
  <si>
    <t>190,00*0,3 "Plocha*tloušťka_výkop nevhodného materiálu - v místě sanace</t>
  </si>
  <si>
    <t>17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</si>
  <si>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</si>
  <si>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</si>
  <si>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-2130514877</t>
  </si>
  <si>
    <t>https://podminky.urs.cz/item/CS_URS_2025_01/162651112</t>
  </si>
  <si>
    <t>18</t>
  </si>
  <si>
    <t>171201231</t>
  </si>
  <si>
    <t>Poplatek za uložení stavebního odpadu na recyklační skládce (skládkovné) zeminy a kamení zatříděného do Katalogu odpadů pod kódem 17 05 04</t>
  </si>
  <si>
    <t>t</t>
  </si>
  <si>
    <t>86736342</t>
  </si>
  <si>
    <t>https://podminky.urs.cz/item/CS_URS_2025_01/171201231</t>
  </si>
  <si>
    <t>VPV1 *1,8 "Množství výkopku (m3) * hmotnost na m3 (t)</t>
  </si>
  <si>
    <t>19</t>
  </si>
  <si>
    <t>181351003</t>
  </si>
  <si>
    <t>Rozprostření a urovnání ornice v rovině nebo ve svahu sklonu do 1:5 strojně při souvislé ploše do 100 m2, tl. vrstvy do 200 mm</t>
  </si>
  <si>
    <t>-90426901</t>
  </si>
  <si>
    <t>https://podminky.urs.cz/item/CS_URS_2025_01/181351003</t>
  </si>
  <si>
    <t>70,00</t>
  </si>
  <si>
    <t>20</t>
  </si>
  <si>
    <t>181411131</t>
  </si>
  <si>
    <t>Založení trávníku na půdě předem připravené plochy do 1000 m2 výsevem včetně utažení parkového v rovině nebo na svahu do 1:5</t>
  </si>
  <si>
    <t>-1891670161</t>
  </si>
  <si>
    <t>https://podminky.urs.cz/item/CS_URS_2025_01/181411131</t>
  </si>
  <si>
    <t>M</t>
  </si>
  <si>
    <t>00572410</t>
  </si>
  <si>
    <t>osivo směs travní parková</t>
  </si>
  <si>
    <t>kg</t>
  </si>
  <si>
    <t>1178194984</t>
  </si>
  <si>
    <t>70*0,04 "Přepočtené koeficientem množství</t>
  </si>
  <si>
    <t>22</t>
  </si>
  <si>
    <t>181951112</t>
  </si>
  <si>
    <t>Úprava pláně vyrovnáním výškových rozdílů strojně v hornině třídy těžitelnosti I, skupiny 1 až 3 se zhutněním</t>
  </si>
  <si>
    <t>-1162223010</t>
  </si>
  <si>
    <t>https://podminky.urs.cz/item/CS_URS_2025_01/181951112</t>
  </si>
  <si>
    <t>230,00 "Úprava zemní pláně v místě nových dlážděných ploch</t>
  </si>
  <si>
    <t>17,00 "Úprava zemní pláně v místě nového asfaltového krytu v plné konstrukci</t>
  </si>
  <si>
    <t>Zakládání</t>
  </si>
  <si>
    <t>23</t>
  </si>
  <si>
    <t>233211118R</t>
  </si>
  <si>
    <t>Zastávkový přístřešek</t>
  </si>
  <si>
    <t>kus</t>
  </si>
  <si>
    <t>-1084202193</t>
  </si>
  <si>
    <t>P</t>
  </si>
  <si>
    <t>Poznámka k položce:_x000D_
Zastávkový přístřešek AUREO, krytá plocha 5 m2, 2,8 x 1,7m, zastřešení kaleným bezpečnostním sklem, zadní a boční stěny kalené bezpečnostní sklo, bez CLV, odvodnění vedené sloupem s vyústěním nad dlažbu za zadní stěnou přístřešku, lavička z tropického dřeva FSC 100% bez povrchové úpravy._x000D_
_x000D_
ceny včetně materiálu, dopravy, montáže a spodní stavby</t>
  </si>
  <si>
    <t>Komunikace pozemní</t>
  </si>
  <si>
    <t>24</t>
  </si>
  <si>
    <t>564851011</t>
  </si>
  <si>
    <t>Podklad ze štěrkodrti ŠD s rozprostřením a zhutněním plochy jednotlivě do 100 m2, po zhutnění tl. 150 mm</t>
  </si>
  <si>
    <t>-1190817718</t>
  </si>
  <si>
    <t>https://podminky.urs.cz/item/CS_URS_2025_01/564851011</t>
  </si>
  <si>
    <t>17,00 "Nová asfaltová vozovka - plná konstrukce</t>
  </si>
  <si>
    <t>25</t>
  </si>
  <si>
    <t>564851111</t>
  </si>
  <si>
    <t>Podklad ze štěrkodrti ŠD s rozprostřením a zhutněním plochy přes 100 m2, po zhutnění tl. 150 mm</t>
  </si>
  <si>
    <t>1474272681</t>
  </si>
  <si>
    <t>https://podminky.urs.cz/item/CS_URS_2025_01/564851111</t>
  </si>
  <si>
    <t>191,00 "Nová chodníková dlažba</t>
  </si>
  <si>
    <t>10,00 "Nová chodníková dlažba kontrastní u nástupiště</t>
  </si>
  <si>
    <t>16,00 "Nová chodníková dlažba oddělovací u nástupiště</t>
  </si>
  <si>
    <t>13,00 "Nová chodníková dlažba kontrastní reliéfní</t>
  </si>
  <si>
    <t>26</t>
  </si>
  <si>
    <t>564861011</t>
  </si>
  <si>
    <t>Podklad ze štěrkodrti ŠD s rozprostřením a zhutněním plochy jednotlivě do 100 m2, po zhutnění tl. 200 mm</t>
  </si>
  <si>
    <t>-1860220611</t>
  </si>
  <si>
    <t>https://podminky.urs.cz/item/CS_URS_2025_01/564861011</t>
  </si>
  <si>
    <t>27</t>
  </si>
  <si>
    <t>564871011</t>
  </si>
  <si>
    <t>Podklad ze štěrkodrti ŠD s rozprostřením a zhutněním plochy jednotlivě do 100 m2, po zhutnění tl. 250 mm</t>
  </si>
  <si>
    <t>-1501889105</t>
  </si>
  <si>
    <t>https://podminky.urs.cz/item/CS_URS_2025_01/564871011</t>
  </si>
  <si>
    <t>17,00*2 "Sanace podloží v místě nového asfaltového krytu v plné konstrukci</t>
  </si>
  <si>
    <t>28</t>
  </si>
  <si>
    <t>564871116</t>
  </si>
  <si>
    <t>Podklad ze štěrkodrti ŠD s rozprostřením a zhutněním plochy přes 100 m2, po zhutnění tl. 300 mm</t>
  </si>
  <si>
    <t>295850541</t>
  </si>
  <si>
    <t>https://podminky.urs.cz/item/CS_URS_2025_01/564871116</t>
  </si>
  <si>
    <t>230 "Sanace podloží v místě chodníku</t>
  </si>
  <si>
    <t>29</t>
  </si>
  <si>
    <t>565166102</t>
  </si>
  <si>
    <t>Asfaltový beton vrstva podkladní ACP 22 (obalované kamenivo hrubozrnné - OKH) s rozprostřením a zhutněním v pruhu šířky do 1,5 m, po zhutnění tl. 90 mm</t>
  </si>
  <si>
    <t>-445613718</t>
  </si>
  <si>
    <t>https://podminky.urs.cz/item/CS_URS_2025_01/565166102</t>
  </si>
  <si>
    <t>48,00 "Obnova asfaltového krytu vozovky</t>
  </si>
  <si>
    <t>30</t>
  </si>
  <si>
    <t>573191111</t>
  </si>
  <si>
    <t>Postřik infiltrační kationaktivní emulzí v množství 1,00 kg/m2</t>
  </si>
  <si>
    <t>-1348778548</t>
  </si>
  <si>
    <t>https://podminky.urs.cz/item/CS_URS_2025_01/573191111</t>
  </si>
  <si>
    <t>31</t>
  </si>
  <si>
    <t>573231111</t>
  </si>
  <si>
    <t>Postřik spojovací PS bez posypu kamenivem ze silniční emulze, v množství 0,70 kg/m2</t>
  </si>
  <si>
    <t>-552418624</t>
  </si>
  <si>
    <t>https://podminky.urs.cz/item/CS_URS_2025_01/573231111</t>
  </si>
  <si>
    <t>4,00 "Obnova asfaltového krytu chodníku</t>
  </si>
  <si>
    <t>32</t>
  </si>
  <si>
    <t>577134211</t>
  </si>
  <si>
    <t>Asfaltový beton vrstva obrusná ACO 11 (ABS) s rozprostřením a se zhutněním z nemodifikovaného asfaltu v pruhu šířky do 3 m tř. II, po zhutnění tl. 40 mm</t>
  </si>
  <si>
    <t>147443740</t>
  </si>
  <si>
    <t>https://podminky.urs.cz/item/CS_URS_2025_01/577134211</t>
  </si>
  <si>
    <t>33</t>
  </si>
  <si>
    <t>577143111</t>
  </si>
  <si>
    <t>Asfaltový beton vrstva obrusná ACO 8 (ABJ) s rozprostřením a se zhutněním z nemodifikovaného asfaltu v pruhu šířky do 3 m, po zhutnění tl. 50 mm</t>
  </si>
  <si>
    <t>730574724</t>
  </si>
  <si>
    <t>https://podminky.urs.cz/item/CS_URS_2025_01/577143111</t>
  </si>
  <si>
    <t>34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</si>
  <si>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</si>
  <si>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</si>
  <si>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265468213</t>
  </si>
  <si>
    <t>https://podminky.urs.cz/item/CS_URS_2025_01/596211112</t>
  </si>
  <si>
    <t>191,00 "Nová chodníková dlažba, 200x100x60, šedá 75% + okr 25%</t>
  </si>
  <si>
    <t>10,00 "Nová chodníková dlažba kontrastní u nástupiště, 200x100x60, červená</t>
  </si>
  <si>
    <t>16,00 "Nová chodníková dlažba oddělovací u nástupiště, 200x100x60, šedá</t>
  </si>
  <si>
    <t>3,00 "Přeskládání dlážděného povrchu v místě napojení na stávající chodník</t>
  </si>
  <si>
    <t>13,00 "Nová chodníková dlažba kontrastní reliéfní, 200x100x60, červená pro nevidomé</t>
  </si>
  <si>
    <t>35</t>
  </si>
  <si>
    <t>59245018</t>
  </si>
  <si>
    <t>dlažba skladebná betonová 200x100mm tl 60mm přírodní</t>
  </si>
  <si>
    <t>-1065192581</t>
  </si>
  <si>
    <t>143,25 "Nová chodníková dlažba, barva ŠEDÁ</t>
  </si>
  <si>
    <t>16,00 "Nová chodníková dlažba oddělovací u nástupiště, barva ŠEDÁ</t>
  </si>
  <si>
    <t>159,25*1,02 "Přepočtené koeficientem množství</t>
  </si>
  <si>
    <t>36</t>
  </si>
  <si>
    <t>59245008</t>
  </si>
  <si>
    <t>dlažba skladebná betonová 200x100mm tl 60mm barevná</t>
  </si>
  <si>
    <t>-956915380</t>
  </si>
  <si>
    <t>47,75 "Nová chodníková dlažba, barva OKR</t>
  </si>
  <si>
    <t>10,00 "Nová chodníková dlažba kontrastní u nástupiště, barva ČERVENÁ</t>
  </si>
  <si>
    <t>57,75*1,02 "Přepočtené koeficientem množství</t>
  </si>
  <si>
    <t>37</t>
  </si>
  <si>
    <t>59245006</t>
  </si>
  <si>
    <t>dlažba pro nevidomé betonová 200x100mm tl 60mm barevná</t>
  </si>
  <si>
    <t>1473303680</t>
  </si>
  <si>
    <t>13,00 "Nová chodníková dlažba kontrastní reliéfní pro nevidomé, barva ČERVENÁ</t>
  </si>
  <si>
    <t>13*1,02 "Přepočtené koeficientem množství</t>
  </si>
  <si>
    <t>38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</si>
  <si>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</si>
  <si>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</si>
  <si>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-1356835666</t>
  </si>
  <si>
    <t>https://podminky.urs.cz/item/CS_URS_2025_01/596211210</t>
  </si>
  <si>
    <t>4,00 "Přeskládání dlážděného povrchu v místě stávajícího kontejnerového stání</t>
  </si>
  <si>
    <t>Ostatní konstrukce a práce, bourání</t>
  </si>
  <si>
    <t>39</t>
  </si>
  <si>
    <t>912112111</t>
  </si>
  <si>
    <t>Montáž sloupku zahrazovacího flexibilního</t>
  </si>
  <si>
    <t>1573637298</t>
  </si>
  <si>
    <t>https://podminky.urs.cz/item/CS_URS_2025_01/912112111</t>
  </si>
  <si>
    <t>7,00 "Opětovná montáž stávajících zahrazovacích sloupků na novou pozici</t>
  </si>
  <si>
    <t>40</t>
  </si>
  <si>
    <t>914111111</t>
  </si>
  <si>
    <t>Montáž svislé dopravní značky základní velikosti do 1 m2 objímkami na sloupky nebo konzoly</t>
  </si>
  <si>
    <t>894892577</t>
  </si>
  <si>
    <t>https://podminky.urs.cz/item/CS_URS_2025_01/914111111</t>
  </si>
  <si>
    <t>1,00 "Opětovná montáž svislé dopravní značky včetně sloupku: 1x IJ4a</t>
  </si>
  <si>
    <t>41</t>
  </si>
  <si>
    <t>914111112</t>
  </si>
  <si>
    <t>Montáž svislé dopravní značky základní velikosti do 1 m2 páskováním na sloupy</t>
  </si>
  <si>
    <t>-1875633689</t>
  </si>
  <si>
    <t>https://podminky.urs.cz/item/CS_URS_2025_01/914111112</t>
  </si>
  <si>
    <t>2,00 "Montáž nové dopravní značky na nový stožár VO: 1x IP6</t>
  </si>
  <si>
    <t>42</t>
  </si>
  <si>
    <t>40445621</t>
  </si>
  <si>
    <t>informativní značky provozní IP1-IP3, IP4b-IP7, IP10a, b 500x500mm</t>
  </si>
  <si>
    <t>455480865</t>
  </si>
  <si>
    <t>43</t>
  </si>
  <si>
    <t>915211116</t>
  </si>
  <si>
    <t>Vodorovné dopravní značení stříkaným plastem dělící čára šířky 125 mm souvislá žlutá retroreflexní</t>
  </si>
  <si>
    <t>-1262199347</t>
  </si>
  <si>
    <t>https://podminky.urs.cz/item/CS_URS_2025_01/915211116</t>
  </si>
  <si>
    <t>33,00 "Vodorovné dopravní značení - V12c</t>
  </si>
  <si>
    <t>44</t>
  </si>
  <si>
    <t>915231112</t>
  </si>
  <si>
    <t>Vodorovné dopravní značení stříkaným plastem přechody pro chodce, šipky, symboly nápisy bílé retroreflexní</t>
  </si>
  <si>
    <t>1230325787</t>
  </si>
  <si>
    <t>https://podminky.urs.cz/item/CS_URS_2025_01/915231112</t>
  </si>
  <si>
    <t>12,00 "Vodorovné dopravní značení - zastávka MHD V11a (délka 25 m)</t>
  </si>
  <si>
    <t>10,00 "Vodorovné dopravní značení -přechod V7a (3,00x7,00m)</t>
  </si>
  <si>
    <t>45</t>
  </si>
  <si>
    <t>915321115</t>
  </si>
  <si>
    <t>Vodorovné značení předformovaným termoplastem vodící pás pro slabozraké z 6 proužků</t>
  </si>
  <si>
    <t>-338626505</t>
  </si>
  <si>
    <t>https://podminky.urs.cz/item/CS_URS_2025_01/915321115</t>
  </si>
  <si>
    <t>7,00</t>
  </si>
  <si>
    <t>46</t>
  </si>
  <si>
    <t>915611111</t>
  </si>
  <si>
    <t>Předznačení pro vodorovné značení stříkané barvou nebo prováděné z nátěrových hmot liniové dělicí čáry, vodicí proužky</t>
  </si>
  <si>
    <t>-288484111</t>
  </si>
  <si>
    <t>https://podminky.urs.cz/item/CS_URS_2025_01/915611111</t>
  </si>
  <si>
    <t>33,00 " V12c</t>
  </si>
  <si>
    <t>7,00 "Vodící pás přechodu</t>
  </si>
  <si>
    <t>47</t>
  </si>
  <si>
    <t>915621111</t>
  </si>
  <si>
    <t>Předznačení pro vodorovné značení stříkané barvou nebo prováděné z nátěrových hmot plošné šipky, symboly, nápisy</t>
  </si>
  <si>
    <t>1039896703</t>
  </si>
  <si>
    <t>https://podminky.urs.cz/item/CS_URS_2025_01/915621111</t>
  </si>
  <si>
    <t>12,00 "zastávka MHD V11a (délka 25 m)</t>
  </si>
  <si>
    <t>10,00 "přechod V7a (3,00x7,00m)</t>
  </si>
  <si>
    <t>48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</si>
  <si>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</si>
  <si>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</si>
  <si>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-132143375</t>
  </si>
  <si>
    <t>https://podminky.urs.cz/item/CS_URS_2025_01/916131213</t>
  </si>
  <si>
    <t>25,00 "silniční betonová obruba (150x1000x250)</t>
  </si>
  <si>
    <t>8,00 "silniční betonová obruba (150x1000x150)</t>
  </si>
  <si>
    <t>26,00 "silniční betonová obruba (150x1000x300)</t>
  </si>
  <si>
    <t>3,00 "přechodová betonová obruba (150-250x1000x250) levá</t>
  </si>
  <si>
    <t>2,00 "přechodová betonová obruba (150-250x1000x250) pravá</t>
  </si>
  <si>
    <t>26,00 "drenážní betonová obruba (100x1000x250)</t>
  </si>
  <si>
    <t>49</t>
  </si>
  <si>
    <t>59217031</t>
  </si>
  <si>
    <t>obrubník silniční betonový 1000x150x250mm</t>
  </si>
  <si>
    <t>-2124255774</t>
  </si>
  <si>
    <t>25*1,02 "Přepočtené koeficientem množství</t>
  </si>
  <si>
    <t>50</t>
  </si>
  <si>
    <t>59217034</t>
  </si>
  <si>
    <t>obrubník silniční betonový 1000x150x300mm</t>
  </si>
  <si>
    <t>451330961</t>
  </si>
  <si>
    <t>26*1,02 "Přepočtené koeficientem množství</t>
  </si>
  <si>
    <t>51</t>
  </si>
  <si>
    <t>59217029</t>
  </si>
  <si>
    <t>obrubník silniční betonový nájezdový 1000x150x150mm</t>
  </si>
  <si>
    <t>1110056687</t>
  </si>
  <si>
    <t>8*1,02 "Přepočtené koeficientem množství</t>
  </si>
  <si>
    <t>52</t>
  </si>
  <si>
    <t>59217076</t>
  </si>
  <si>
    <t>obrubník silniční betonový přechodový 1000x150x250mm</t>
  </si>
  <si>
    <t>353199367</t>
  </si>
  <si>
    <t>5*1,02 "Přepočtené koeficientem množství</t>
  </si>
  <si>
    <t>53</t>
  </si>
  <si>
    <t>59217072R</t>
  </si>
  <si>
    <t>obrubník betonový DRENÁŽNÍ 1000x100x250mm</t>
  </si>
  <si>
    <t>-594587685</t>
  </si>
  <si>
    <t>54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</si>
  <si>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</si>
  <si>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</si>
  <si>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-389993713</t>
  </si>
  <si>
    <t>https://podminky.urs.cz/item/CS_URS_2025_01/916231213</t>
  </si>
  <si>
    <t>52,00 "betonová obruba(80x1000x250)</t>
  </si>
  <si>
    <t>55</t>
  </si>
  <si>
    <t>59217016</t>
  </si>
  <si>
    <t>obrubník betonový chodníkový 1000x80x250mm</t>
  </si>
  <si>
    <t>1150814555</t>
  </si>
  <si>
    <t>52*1,02 "Přepočtené koeficientem množství</t>
  </si>
  <si>
    <t>56</t>
  </si>
  <si>
    <t>919726121</t>
  </si>
  <si>
    <t>Geotextilie netkaná pro ochranu, separaci nebo filtraci měrná hmotnost do 200 g/m2</t>
  </si>
  <si>
    <t>-1245479527</t>
  </si>
  <si>
    <t>https://podminky.urs.cz/item/CS_URS_2025_01/919726121</t>
  </si>
  <si>
    <t>230,00 "Sanace podloží v místě chodníku</t>
  </si>
  <si>
    <t>17,00 "Sanace podloží v místě nového asfaltového krytu v plné</t>
  </si>
  <si>
    <t>57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</si>
  <si>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</si>
  <si>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</si>
  <si>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-1877381469</t>
  </si>
  <si>
    <t>https://podminky.urs.cz/item/CS_URS_2025_01/919732211</t>
  </si>
  <si>
    <t>86,00 "Ošetření spáry asfaltového krytu</t>
  </si>
  <si>
    <t>58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</si>
  <si>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</si>
  <si>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</si>
  <si>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1177097456</t>
  </si>
  <si>
    <t>https://podminky.urs.cz/item/CS_URS_2025_01/919732221</t>
  </si>
  <si>
    <t>75,00 "Ošetření spáry asfaltového krytu v místě obrub</t>
  </si>
  <si>
    <t>59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</si>
  <si>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</si>
  <si>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</si>
  <si>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-326534303</t>
  </si>
  <si>
    <t>https://podminky.urs.cz/item/CS_URS_2025_01/966006132</t>
  </si>
  <si>
    <t>1,00 "Demontáž stávající svislé dopravní značky včetně sloupku: 1x IJ4a</t>
  </si>
  <si>
    <t>60</t>
  </si>
  <si>
    <t>966006254</t>
  </si>
  <si>
    <t>Odstranění sloupku zahrazovacího s odklizením materiálu na vzdálenost do 20 m nebo s naložením na dopravní prostředek flexibilního</t>
  </si>
  <si>
    <t>-81253440</t>
  </si>
  <si>
    <t>https://podminky.urs.cz/item/CS_URS_2025_01/966006254</t>
  </si>
  <si>
    <t>7,00 "demontáž zahrazovacích sloupků - 3x flexibilní, 4x kovový</t>
  </si>
  <si>
    <t>61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</si>
  <si>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</si>
  <si>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</si>
  <si>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531226069</t>
  </si>
  <si>
    <t>https://podminky.urs.cz/item/CS_URS_2025_01/979054451</t>
  </si>
  <si>
    <t>7,00 "Rozebrámí dlažby v místě napojení na stávající dlažbu</t>
  </si>
  <si>
    <t>997</t>
  </si>
  <si>
    <t>Doprava suti a vybouraných hmot</t>
  </si>
  <si>
    <t>62</t>
  </si>
  <si>
    <t>997221561</t>
  </si>
  <si>
    <t>Vodorovná doprava suti bez naložení, ale se složením a s hrubým urovnáním z kusových materiálů, na vzdálenost do 1 km</t>
  </si>
  <si>
    <t>-1988563751</t>
  </si>
  <si>
    <t>https://podminky.urs.cz/item/CS_URS_2025_01/997221561</t>
  </si>
  <si>
    <t>63</t>
  </si>
  <si>
    <t>997221569</t>
  </si>
  <si>
    <t>Vodorovná doprava suti bez naložení, ale se složením a s hrubým urovnáním Příplatek k ceně za každý další započatý 1 km přes 1 km</t>
  </si>
  <si>
    <t>-1185364281</t>
  </si>
  <si>
    <t>https://podminky.urs.cz/item/CS_URS_2025_01/997221569</t>
  </si>
  <si>
    <t>153,663*4 "Přepočtené koeficientem množství</t>
  </si>
  <si>
    <t>64</t>
  </si>
  <si>
    <t>997221861</t>
  </si>
  <si>
    <t>Poplatek za uložení stavebního odpadu na recyklační skládce (skládkovné) z prostého betonu zatříděného do Katalogu odpadů pod kódem 17 01 01</t>
  </si>
  <si>
    <t>651537465</t>
  </si>
  <si>
    <t>https://podminky.urs.cz/item/CS_URS_2025_01/997221861</t>
  </si>
  <si>
    <t>27,265</t>
  </si>
  <si>
    <t>12,74</t>
  </si>
  <si>
    <t>0,78</t>
  </si>
  <si>
    <t>65</t>
  </si>
  <si>
    <t>997221873</t>
  </si>
  <si>
    <t>1091231882</t>
  </si>
  <si>
    <t>https://podminky.urs.cz/item/CS_URS_2025_01/997221873</t>
  </si>
  <si>
    <t>5,8</t>
  </si>
  <si>
    <t>6,38</t>
  </si>
  <si>
    <t>13,05</t>
  </si>
  <si>
    <t>0,68</t>
  </si>
  <si>
    <t>29,29</t>
  </si>
  <si>
    <t>66</t>
  </si>
  <si>
    <t>997221875</t>
  </si>
  <si>
    <t>Poplatek za uložení stavebního odpadu na recyklační skládce (skládkovné) asfaltového bez obsahu dehtu zatříděného do Katalogu odpadů pod kódem 17 03 02</t>
  </si>
  <si>
    <t>469598645</t>
  </si>
  <si>
    <t>https://podminky.urs.cz/item/CS_URS_2025_01/997221875</t>
  </si>
  <si>
    <t>7,36</t>
  </si>
  <si>
    <t>0,46</t>
  </si>
  <si>
    <t>17,6</t>
  </si>
  <si>
    <t>22,22</t>
  </si>
  <si>
    <t>9,898</t>
  </si>
  <si>
    <t>998</t>
  </si>
  <si>
    <t>Přesun hmot</t>
  </si>
  <si>
    <t>67</t>
  </si>
  <si>
    <t>998223011</t>
  </si>
  <si>
    <t>Přesun hmot pro pozemní komunikace s krytem dlážděným dopravní vzdálenost do 200 m jakékoliv délky objektu</t>
  </si>
  <si>
    <t>1437790456</t>
  </si>
  <si>
    <t>https://podminky.urs.cz/item/CS_URS_2025_01/998223011</t>
  </si>
  <si>
    <t>SO 02 - Kontejnerové stání</t>
  </si>
  <si>
    <t>-2099660179</t>
  </si>
  <si>
    <t>9,00 "Odstranění dlážděného krytu chodníku v místě navrženého</t>
  </si>
  <si>
    <t>-112230778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</si>
  <si>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</si>
  <si>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</si>
  <si>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2080358576</t>
  </si>
  <si>
    <t>https://podminky.urs.cz/item/CS_URS_2025_01/113107323</t>
  </si>
  <si>
    <t>1,00 "Odstranění asfaltového chodníku v místě navrženého kontejnerového stání</t>
  </si>
  <si>
    <t>-1140598169</t>
  </si>
  <si>
    <t>1,00 "Odstranění asfaltového chodníku v místě navrženého</t>
  </si>
  <si>
    <t>113154512</t>
  </si>
  <si>
    <t>Frézování živičného podkladu nebo krytu s naložením hmot na dopravní prostředek plochy do 500 m2 pruhu šířky do 0,5 m, tloušťky vrstvy 40 mm</t>
  </si>
  <si>
    <t>1785750165</t>
  </si>
  <si>
    <t>https://podminky.urs.cz/item/CS_URS_2025_01/113154512</t>
  </si>
  <si>
    <t>-892118856</t>
  </si>
  <si>
    <t>8,00 "Vytrhání betonových obrub 80/1000/250</t>
  </si>
  <si>
    <t>-1160332254</t>
  </si>
  <si>
    <t>14,00 "Odstranění zeleně v místě navrženého kontejnerového stání</t>
  </si>
  <si>
    <t>-332144133</t>
  </si>
  <si>
    <t>14,00*0,12 "Odstranění zeleně v místě navrženého kontejnerového stání</t>
  </si>
  <si>
    <t>20,00*0,3 "Sanace podloží v místě navrženého kontejnerového stání</t>
  </si>
  <si>
    <t>-1881980170</t>
  </si>
  <si>
    <t>273484526</t>
  </si>
  <si>
    <t>((14,00*0,12)+(20,00*0,3))*1,8</t>
  </si>
  <si>
    <t>-1384447437</t>
  </si>
  <si>
    <t>2,50 "Zatravnění v místě za kontejnerovým stání</t>
  </si>
  <si>
    <t>1357324161</t>
  </si>
  <si>
    <t>-939522546</t>
  </si>
  <si>
    <t>2,5*0,02 "Přepočtené koeficientem množství</t>
  </si>
  <si>
    <t>1336307340</t>
  </si>
  <si>
    <t>20,00 "Úprava zemní pláně</t>
  </si>
  <si>
    <t>1408457142</t>
  </si>
  <si>
    <t>20,00 "Nová dlážděnná plocha v místě navrženého kontejnerového stání</t>
  </si>
  <si>
    <t>564871016</t>
  </si>
  <si>
    <t>Podklad ze štěrkodrti ŠD s rozprostřením a zhutněním plochy jednotlivě do 100 m2, po zhutnění tl. 300 mm</t>
  </si>
  <si>
    <t>425011221</t>
  </si>
  <si>
    <t>https://podminky.urs.cz/item/CS_URS_2025_01/564871016</t>
  </si>
  <si>
    <t>20,00 "Sanace podloží v místě navrženého kontejnerového stání</t>
  </si>
  <si>
    <t>683773946</t>
  </si>
  <si>
    <t>59245020</t>
  </si>
  <si>
    <t>dlažba skladebná betonová 200x100mm tl 80mm přírodní</t>
  </si>
  <si>
    <t>759851906</t>
  </si>
  <si>
    <t>20*1,03 "Přepočtené koeficientem množství</t>
  </si>
  <si>
    <t>R131448</t>
  </si>
  <si>
    <t>Montáž aretačního systému ASACONT</t>
  </si>
  <si>
    <t>-42664476</t>
  </si>
  <si>
    <t>M13444</t>
  </si>
  <si>
    <t>Aretační systém ASACONT pro umístění kontejnerových nádob, sestava 3 boxů</t>
  </si>
  <si>
    <t>sestava</t>
  </si>
  <si>
    <t>-193328525</t>
  </si>
  <si>
    <t>Poznámka k položce:_x000D_
PÚ - silnorvstvý žárový zinek_x000D_
vč. nosných betonových prefabrikátů umístěných na ploše_x000D_
SKU: BOX 3_x000D_
Kapacita: 3x 1100l</t>
  </si>
  <si>
    <t>M13445</t>
  </si>
  <si>
    <t>Paravanová zástěna vč. držáků a spojovacího materiálu</t>
  </si>
  <si>
    <t>-2075538683</t>
  </si>
  <si>
    <t>Poznámka k položce:_x000D_
Rozměry: v. 1260 x 1110/1350/1450/1600/1900_x000D_
Jako výplň budou použity recyklované profily</t>
  </si>
  <si>
    <t>R131449</t>
  </si>
  <si>
    <t>Doprava aretačního systému ASACONT</t>
  </si>
  <si>
    <t>kpl</t>
  </si>
  <si>
    <t>1648860452</t>
  </si>
  <si>
    <t>-1965533289</t>
  </si>
  <si>
    <t>5,00 "drenážní betonová obruba (100x1000x250)</t>
  </si>
  <si>
    <t>14,00 "betonová obruba(80x1000x250)</t>
  </si>
  <si>
    <t>59217017</t>
  </si>
  <si>
    <t>obrubník betonový chodníkový 1000x100x250mm</t>
  </si>
  <si>
    <t>255623881</t>
  </si>
  <si>
    <t>-957020320</t>
  </si>
  <si>
    <t>14*1,02 "Přepočtené koeficientem množství</t>
  </si>
  <si>
    <t>1916519119</t>
  </si>
  <si>
    <t>22,00 "Sanace podloží v místě navrženého kontejnerového stání</t>
  </si>
  <si>
    <t>-965941625</t>
  </si>
  <si>
    <t>1651309269</t>
  </si>
  <si>
    <t>7,342*4 "Přepočtené koeficientem množství</t>
  </si>
  <si>
    <t>304118383</t>
  </si>
  <si>
    <t>1,64</t>
  </si>
  <si>
    <t>2,34</t>
  </si>
  <si>
    <t>-872855877</t>
  </si>
  <si>
    <t>0,44</t>
  </si>
  <si>
    <t>2,61</t>
  </si>
  <si>
    <t>-741193745</t>
  </si>
  <si>
    <t>0,092</t>
  </si>
  <si>
    <t>0,22</t>
  </si>
  <si>
    <t>-187830495</t>
  </si>
  <si>
    <t>SO 03 - Veřejné osvětlení</t>
  </si>
  <si>
    <t>61341061</t>
  </si>
  <si>
    <t>Rychard Hubený</t>
  </si>
  <si>
    <t>741 - Elektroinstalace - silnoproud</t>
  </si>
  <si>
    <t>46-M - Zemní práce při extr.mont.pracích</t>
  </si>
  <si>
    <t>741</t>
  </si>
  <si>
    <t>Elektroinstalace - silnoproud</t>
  </si>
  <si>
    <t>218202016</t>
  </si>
  <si>
    <t>Demontáž svítidla výbojkového průmyslového nebo venkovního ze sloupku parkového</t>
  </si>
  <si>
    <t>-319116473</t>
  </si>
  <si>
    <t>https://podminky.urs.cz/item/CS_URS_2025_01/218202016</t>
  </si>
  <si>
    <t>218204103</t>
  </si>
  <si>
    <t>Demontáž výložníků osvětlení jednoramenných sloupových hmotnosti do 35 kg</t>
  </si>
  <si>
    <t>621508400</t>
  </si>
  <si>
    <t>https://podminky.urs.cz/item/CS_URS_2025_01/218204103</t>
  </si>
  <si>
    <t>218204201</t>
  </si>
  <si>
    <t>Demontáž elektrovýzbroje stožárů osvětlení 1 okruh</t>
  </si>
  <si>
    <t>504981834</t>
  </si>
  <si>
    <t>https://podminky.urs.cz/item/CS_URS_2025_01/218204201</t>
  </si>
  <si>
    <t>218220300</t>
  </si>
  <si>
    <t>Demontáž svorek hromosvodných s 1 šroubem</t>
  </si>
  <si>
    <t>-2097003980</t>
  </si>
  <si>
    <t>https://podminky.urs.cz/item/CS_URS_2025_01/218220300</t>
  </si>
  <si>
    <t>218100003</t>
  </si>
  <si>
    <t>Odpojení vodičů z rozváděče nebo přístroje průřezu žíly do 16 mm2</t>
  </si>
  <si>
    <t>-2052281853</t>
  </si>
  <si>
    <t>https://podminky.urs.cz/item/CS_URS_2025_01/218100003</t>
  </si>
  <si>
    <t>218100001</t>
  </si>
  <si>
    <t>Odpojení vodičů z rozváděče nebo přístroje průřezu žíly do 2,5 mm2</t>
  </si>
  <si>
    <t>636462621</t>
  </si>
  <si>
    <t>https://podminky.urs.cz/item/CS_URS_2025_01/218100001</t>
  </si>
  <si>
    <t>218204011</t>
  </si>
  <si>
    <t>Demontáž stožárů osvětlení ocelových samostatně stojících délky do 12 m</t>
  </si>
  <si>
    <t>-1178917842</t>
  </si>
  <si>
    <t>https://podminky.urs.cz/item/CS_URS_2025_01/218204011</t>
  </si>
  <si>
    <t>945421110</t>
  </si>
  <si>
    <t>Hydraulická zvedací plošina na automobilovém podvozku výška zdvihu do 18 m včetně obsluhy</t>
  </si>
  <si>
    <t>hod</t>
  </si>
  <si>
    <t>587533192</t>
  </si>
  <si>
    <t>https://podminky.urs.cz/item/CS_URS_2025_01/945421110</t>
  </si>
  <si>
    <t>210204103</t>
  </si>
  <si>
    <t>Montáž výložníků osvětlení jednoramenných sloupových hmotnosti do 35 kg</t>
  </si>
  <si>
    <t>1278440291</t>
  </si>
  <si>
    <t>https://podminky.urs.cz/item/CS_URS_2025_01/210204103</t>
  </si>
  <si>
    <t>Pol4</t>
  </si>
  <si>
    <t>Výložník UDTR-1500</t>
  </si>
  <si>
    <t>ks</t>
  </si>
  <si>
    <t>-1587397357</t>
  </si>
  <si>
    <t>210203901</t>
  </si>
  <si>
    <t>Montáž svítidel LED se zapojením vodičů průmyslových nebo venkovních na výložník nebo dřík</t>
  </si>
  <si>
    <t>863929638</t>
  </si>
  <si>
    <t>https://podminky.urs.cz/item/CS_URS_2025_01/210203901</t>
  </si>
  <si>
    <t>210100096</t>
  </si>
  <si>
    <t>Ukončení vodičů na svorkovnici s otevřením a uzavřením krytu včetně zapojení průřezu žíly do 2,5 mm2</t>
  </si>
  <si>
    <t>1033831482</t>
  </si>
  <si>
    <t>https://podminky.urs.cz/item/CS_URS_2025_01/210100096</t>
  </si>
  <si>
    <t>210100101</t>
  </si>
  <si>
    <t>Ukončení vodičů na svorkovnici s otevřením a uzavřením krytu včetně zapojení průřezu žíly do 16 mm2</t>
  </si>
  <si>
    <t>1387480929</t>
  </si>
  <si>
    <t>https://podminky.urs.cz/item/CS_URS_2025_01/210100101</t>
  </si>
  <si>
    <t>741122142</t>
  </si>
  <si>
    <t>Montáž kabel Cu plný kulatý žíla 5x1,5 až 2,5 mm2 zatažený v trubkách (např. CYKY)</t>
  </si>
  <si>
    <t>-1202764241</t>
  </si>
  <si>
    <t>https://podminky.urs.cz/item/CS_URS_2025_01/741122142</t>
  </si>
  <si>
    <t>34111090</t>
  </si>
  <si>
    <t>kabel instalační jádro Cu plné izolace PVC plášť PVC 450/750V (CYKY) 5x1,5mm2</t>
  </si>
  <si>
    <t>361788596</t>
  </si>
  <si>
    <t>741210101</t>
  </si>
  <si>
    <t>Montáž rozvaděčů litinových, hliníkových nebo plastových sestava do 50 kg</t>
  </si>
  <si>
    <t>679278827</t>
  </si>
  <si>
    <t>https://podminky.urs.cz/item/CS_URS_2025_01/741210101</t>
  </si>
  <si>
    <t>Pol6</t>
  </si>
  <si>
    <t>Plastový rozvaděč PSP1 na stožár včetně stožárové svorkovnice</t>
  </si>
  <si>
    <t>-1768884650</t>
  </si>
  <si>
    <t>741110143</t>
  </si>
  <si>
    <t>Montáž trubka pancéřová kovová tuhá závitová D přes 29 do 42 mm uložená pevně</t>
  </si>
  <si>
    <t>1048079766</t>
  </si>
  <si>
    <t>https://podminky.urs.cz/item/CS_URS_2025_01/741110143</t>
  </si>
  <si>
    <t>34571332</t>
  </si>
  <si>
    <t>trubka elektroinstalační ocelová žárově zinkovaná bezzávitová D 29/32mm</t>
  </si>
  <si>
    <t>-320504756</t>
  </si>
  <si>
    <t>741110001</t>
  </si>
  <si>
    <t>Montáž trubka plastová tuhá D přes 16 do 23 mm uložená pevně</t>
  </si>
  <si>
    <t>132900905</t>
  </si>
  <si>
    <t>https://podminky.urs.cz/item/CS_URS_2025_01/741110001</t>
  </si>
  <si>
    <t>34571092</t>
  </si>
  <si>
    <t>trubka elektroinstalační tuhá z PVC D 17,4/20 mm, délka 3m</t>
  </si>
  <si>
    <t>1916893319</t>
  </si>
  <si>
    <t>B134</t>
  </si>
  <si>
    <t>Páska BANDIMEX B-134 nerezová</t>
  </si>
  <si>
    <t>-929895621</t>
  </si>
  <si>
    <t>S154</t>
  </si>
  <si>
    <t>Sponka BANDIMEX S-154 nerezová</t>
  </si>
  <si>
    <t>KS</t>
  </si>
  <si>
    <t>1082543777</t>
  </si>
  <si>
    <t>BAND-MRA260-KL1T</t>
  </si>
  <si>
    <t>Kleště BAND-MRA260-KL1T</t>
  </si>
  <si>
    <t>1766883320</t>
  </si>
  <si>
    <t>Pol10</t>
  </si>
  <si>
    <t>Úprava napájecího místa</t>
  </si>
  <si>
    <t>1275654238</t>
  </si>
  <si>
    <t>210204011</t>
  </si>
  <si>
    <t>Montáž stožárů osvětlení ocelových samostatně stojících délky do 12 m</t>
  </si>
  <si>
    <t>-2043838400</t>
  </si>
  <si>
    <t>https://podminky.urs.cz/item/CS_URS_2025_01/210204011</t>
  </si>
  <si>
    <t>Pol11</t>
  </si>
  <si>
    <t>-1238199603</t>
  </si>
  <si>
    <t>31674127</t>
  </si>
  <si>
    <t>manžeta plastová ochranná na stožár d=168mm</t>
  </si>
  <si>
    <t>-962393109</t>
  </si>
  <si>
    <t>Pol13</t>
  </si>
  <si>
    <t>222366209</t>
  </si>
  <si>
    <t>Pol14</t>
  </si>
  <si>
    <t>-216372647</t>
  </si>
  <si>
    <t>210204201</t>
  </si>
  <si>
    <t>Montáž elektrovýzbroje stožárů osvětlení 1 okruh</t>
  </si>
  <si>
    <t>-541588346</t>
  </si>
  <si>
    <t>https://podminky.urs.cz/item/CS_URS_2025_01/210204201</t>
  </si>
  <si>
    <t>31674131</t>
  </si>
  <si>
    <t>výzbroj stožárová SV 6.16.4</t>
  </si>
  <si>
    <t>-607260628</t>
  </si>
  <si>
    <t>K001.1</t>
  </si>
  <si>
    <t>Montáž oboustranný nereflexní polep z řezané reklamy na tabule 200 x 600 mm</t>
  </si>
  <si>
    <t>-1808237416</t>
  </si>
  <si>
    <t>741122134</t>
  </si>
  <si>
    <t>Montáž kabel Cu plný kulatý žíla 4x16 až 25 mm2 zatažený v trubkách (např. CYKY)</t>
  </si>
  <si>
    <t>1479892737</t>
  </si>
  <si>
    <t>https://podminky.urs.cz/item/CS_URS_2025_01/741122134</t>
  </si>
  <si>
    <t>34111080</t>
  </si>
  <si>
    <t>kabel instalační jádro Cu plné izolace PVC plášť PVC 450/750V (CYKY) 4x16mm2</t>
  </si>
  <si>
    <t>-632997552</t>
  </si>
  <si>
    <t>210220020</t>
  </si>
  <si>
    <t>Montáž uzemňovacího vedení vodičů FeZn pomocí svorek v zemi páskou do 120 mm2 ve městské zástavbě</t>
  </si>
  <si>
    <t>315147622</t>
  </si>
  <si>
    <t>https://podminky.urs.cz/item/CS_URS_2025_01/210220020</t>
  </si>
  <si>
    <t>35442062</t>
  </si>
  <si>
    <t>pás zemnící 30x4mm FeZn</t>
  </si>
  <si>
    <t>747087572</t>
  </si>
  <si>
    <t>210220302</t>
  </si>
  <si>
    <t>Montáž svorek hromosvodných se 3 a více šrouby</t>
  </si>
  <si>
    <t>195115796</t>
  </si>
  <si>
    <t>https://podminky.urs.cz/item/CS_URS_2025_01/210220302</t>
  </si>
  <si>
    <t>35441986</t>
  </si>
  <si>
    <t>svorka odbočovací a spojovací pro pásek 30x4mm, FeZn</t>
  </si>
  <si>
    <t>-1808361709</t>
  </si>
  <si>
    <t>210100252</t>
  </si>
  <si>
    <t>Ukončení kabelů smršťovací koncovkou nebo páskou se zapojením bez letování žíly do 4x25 mm2</t>
  </si>
  <si>
    <t>-1413177191</t>
  </si>
  <si>
    <t>https://podminky.urs.cz/item/CS_URS_2025_01/210100252</t>
  </si>
  <si>
    <t>KSCZ4X 6-25</t>
  </si>
  <si>
    <t>Koncovka KSCZ4X 6-25</t>
  </si>
  <si>
    <t>1321146132</t>
  </si>
  <si>
    <t>741410041</t>
  </si>
  <si>
    <t>Montáž drátu nebo lana uzemňovacího průměru do 10 mm v městské zástavbě v zemi</t>
  </si>
  <si>
    <t>1947416593</t>
  </si>
  <si>
    <t>https://podminky.urs.cz/item/CS_URS_2025_01/741410041</t>
  </si>
  <si>
    <t>35441073</t>
  </si>
  <si>
    <t>drát D 10mm FeZn</t>
  </si>
  <si>
    <t>1297376469</t>
  </si>
  <si>
    <t>210220301</t>
  </si>
  <si>
    <t>Montáž svorek hromosvodných se 2 šrouby</t>
  </si>
  <si>
    <t>59098430</t>
  </si>
  <si>
    <t>https://podminky.urs.cz/item/CS_URS_2025_01/210220301</t>
  </si>
  <si>
    <t>35441996</t>
  </si>
  <si>
    <t>svorka odbočovací a spojovací pro spojování kruhových a páskových vodičů, FeZn</t>
  </si>
  <si>
    <t>941976603</t>
  </si>
  <si>
    <t>35441895</t>
  </si>
  <si>
    <t>svorka připojovací k připojení kovových částí</t>
  </si>
  <si>
    <t>-1199083021</t>
  </si>
  <si>
    <t>Pol18</t>
  </si>
  <si>
    <t>Svítdlo SITECO Streetlight SL 21 mini PC-R (5XE2G41G08HB)</t>
  </si>
  <si>
    <t>1420281577</t>
  </si>
  <si>
    <t>5XC10008XM4</t>
  </si>
  <si>
    <t>Příruba ke svítidlu</t>
  </si>
  <si>
    <t>-2024773560</t>
  </si>
  <si>
    <t>011464000</t>
  </si>
  <si>
    <t>Měření (monitoring) úrovně osvětlení</t>
  </si>
  <si>
    <t>1085167511</t>
  </si>
  <si>
    <t>https://podminky.urs.cz/item/CS_URS_2025_01/011464000</t>
  </si>
  <si>
    <t>Poznámka k položce:_x000D_
za komplet se pokládá sestava osvětlení jednoho přechodu (2x stožár + výložník)_x000D_
_x000D_
měření intenzity elektrického osvětlení po dokončení  VO a předložení protokolu o měření  intenzity elektrického osvětlení_x000D_
_x000D_
kontrolní měření osvětlení chodce na přechodu z obou směrů jízdy_x000D_
_x000D_
(luxmetrem nebo jasovou analýzou pomocí digitální fotografie) ověřující splnění podmínek dle TKP 15 – dodatku č.1</t>
  </si>
  <si>
    <t>741810002</t>
  </si>
  <si>
    <t>Celková prohlídka elektrického rozvodu a zařízení přes 100 000 do 500 000,- Kč</t>
  </si>
  <si>
    <t>-126631671</t>
  </si>
  <si>
    <t>https://podminky.urs.cz/item/CS_URS_2025_01/741810002</t>
  </si>
  <si>
    <t>46-M</t>
  </si>
  <si>
    <t>Zemní práce při extr.mont.pracích</t>
  </si>
  <si>
    <t>468051121</t>
  </si>
  <si>
    <t>Bourání základu betonového při elektromontážích</t>
  </si>
  <si>
    <t>1596456558</t>
  </si>
  <si>
    <t>https://podminky.urs.cz/item/CS_URS_2025_01/468051121</t>
  </si>
  <si>
    <t>460391123</t>
  </si>
  <si>
    <t>Zásyp jam při elektromontážích ručně se zhutněním z hornin třídy I skupiny 3</t>
  </si>
  <si>
    <t>-1103823083</t>
  </si>
  <si>
    <t>https://podminky.urs.cz/item/CS_URS_2025_01/460391123</t>
  </si>
  <si>
    <t>468041123</t>
  </si>
  <si>
    <t>Řezání živičného podkladu nebo krytu při elektromontážích hl přes 10 do 15 cm</t>
  </si>
  <si>
    <t>-2032362850</t>
  </si>
  <si>
    <t>https://podminky.urs.cz/item/CS_URS_2025_01/468041123</t>
  </si>
  <si>
    <t>468011143</t>
  </si>
  <si>
    <t>Odstranění podkladu nebo krytu komunikace při elektromontážích ze živice tl přes 10 do 15 cm</t>
  </si>
  <si>
    <t>305737942</t>
  </si>
  <si>
    <t>https://podminky.urs.cz/item/CS_URS_2025_01/468011143</t>
  </si>
  <si>
    <t>468041112</t>
  </si>
  <si>
    <t>Řezání betonového podkladu nebo krytu při elektromontážích hl přes 10 do 15 cm</t>
  </si>
  <si>
    <t>990546081</t>
  </si>
  <si>
    <t>https://podminky.urs.cz/item/CS_URS_2025_01/468041112</t>
  </si>
  <si>
    <t>468011131</t>
  </si>
  <si>
    <t>Odstranění podkladu nebo krytu komunikace při elektromontážích z betonu prostého tl do 15 cm</t>
  </si>
  <si>
    <t>-174042911</t>
  </si>
  <si>
    <t>https://podminky.urs.cz/item/CS_URS_2025_01/468011131</t>
  </si>
  <si>
    <t>460871132</t>
  </si>
  <si>
    <t>Podklad vozovky a chodníku ze štěrkopísku se zhutněním při elektromontážích tl přes 5 do 10 cm</t>
  </si>
  <si>
    <t>1292589121</t>
  </si>
  <si>
    <t>https://podminky.urs.cz/item/CS_URS_2025_01/460871132</t>
  </si>
  <si>
    <t>460871172</t>
  </si>
  <si>
    <t>Podklad vozovky a chodníku z betonu prostého při elektromontážích tl přes 10 do 15 cm</t>
  </si>
  <si>
    <t>631348467</t>
  </si>
  <si>
    <t>https://podminky.urs.cz/item/CS_URS_2025_01/460871172</t>
  </si>
  <si>
    <t>576153311</t>
  </si>
  <si>
    <t>Asfaltový koberec mastixový SMA 16 (AKMH) tl 60 mm š do 3 m</t>
  </si>
  <si>
    <t>-131813152</t>
  </si>
  <si>
    <t>https://podminky.urs.cz/item/CS_URS_2025_01/576153311</t>
  </si>
  <si>
    <t>460131113</t>
  </si>
  <si>
    <t>Hloubení nezapažených jam při elektromontážích ručně v hornině tř I skupiny 3</t>
  </si>
  <si>
    <t>1760545373</t>
  </si>
  <si>
    <t>https://podminky.urs.cz/item/CS_URS_2025_01/460131113</t>
  </si>
  <si>
    <t>460080013</t>
  </si>
  <si>
    <t>Základové konstrukce při elektromontážích z monolitického betonu tř. C 12/15</t>
  </si>
  <si>
    <t>182209890</t>
  </si>
  <si>
    <t>https://podminky.urs.cz/item/CS_URS_2025_01/460080013</t>
  </si>
  <si>
    <t>871361101</t>
  </si>
  <si>
    <t>Montáž potrubí z PVC SDR 11 těsněných gumovým kroužkem otevřený výkop D 280 x 10,8 mm</t>
  </si>
  <si>
    <t>-2059295058</t>
  </si>
  <si>
    <t>https://podminky.urs.cz/item/CS_URS_2025_01/871361101</t>
  </si>
  <si>
    <t>28611140</t>
  </si>
  <si>
    <t>trubka kanalizační PVC DN 250x1000mm SN4</t>
  </si>
  <si>
    <t>256</t>
  </si>
  <si>
    <t>93519834</t>
  </si>
  <si>
    <t>460520172</t>
  </si>
  <si>
    <t>Montáž trubek ochranných plastových uložených volně do rýhy ohebných přes 32 do 50 mm</t>
  </si>
  <si>
    <t>-694891673</t>
  </si>
  <si>
    <t>https://podminky.urs.cz/item/CS_URS_2025_01/460520172</t>
  </si>
  <si>
    <t>34571350</t>
  </si>
  <si>
    <t>trubka elektroinstalační ohebná dvouplášťová korugovaná HDPE (chránička) D 32/40mm</t>
  </si>
  <si>
    <t>1652329843</t>
  </si>
  <si>
    <t>460010023</t>
  </si>
  <si>
    <t>Vytyčení trasy vedení kabelového podzemního v terénu volném</t>
  </si>
  <si>
    <t>km</t>
  </si>
  <si>
    <t>-2050225063</t>
  </si>
  <si>
    <t>https://podminky.urs.cz/item/CS_URS_2025_01/460010023</t>
  </si>
  <si>
    <t>460161312</t>
  </si>
  <si>
    <t>Hloubení kabelových rýh ručně š 50 cm hl 120 cm v hornině tř I skupiny 3</t>
  </si>
  <si>
    <t>1877267929</t>
  </si>
  <si>
    <t>https://podminky.urs.cz/item/CS_URS_2025_01/460161312</t>
  </si>
  <si>
    <t>68</t>
  </si>
  <si>
    <t>460281111</t>
  </si>
  <si>
    <t>Pažení příložné plné výkopů rýh kabelových hl do 2 m</t>
  </si>
  <si>
    <t>-1552834442</t>
  </si>
  <si>
    <t>https://podminky.urs.cz/item/CS_URS_2025_01/460281111</t>
  </si>
  <si>
    <t>69</t>
  </si>
  <si>
    <t>460661111</t>
  </si>
  <si>
    <t>Kabelové lože z písku pro kabely nn bez zakrytí š lože do 35 cm</t>
  </si>
  <si>
    <t>-1840477571</t>
  </si>
  <si>
    <t>https://podminky.urs.cz/item/CS_URS_2025_01/460661111</t>
  </si>
  <si>
    <t>70</t>
  </si>
  <si>
    <t>460742131</t>
  </si>
  <si>
    <t>Osazení kabelových prostupů z trub plastových do rýhy s obetonováním průměru do 10 cm</t>
  </si>
  <si>
    <t>-463364137</t>
  </si>
  <si>
    <t>https://podminky.urs.cz/item/CS_URS_2025_01/460742131</t>
  </si>
  <si>
    <t>71</t>
  </si>
  <si>
    <t>460281121</t>
  </si>
  <si>
    <t>Odstranění pažení příložného plného výkopů rýh kabelových hl do 2 m</t>
  </si>
  <si>
    <t>-137267897</t>
  </si>
  <si>
    <t>https://podminky.urs.cz/item/CS_URS_2025_01/460281121</t>
  </si>
  <si>
    <t>72</t>
  </si>
  <si>
    <t>460671124</t>
  </si>
  <si>
    <t>Výstražná deska pro krytí kabelů šířky přes 25 do 30 cm</t>
  </si>
  <si>
    <t>1298083404</t>
  </si>
  <si>
    <t>https://podminky.urs.cz/item/CS_URS_2025_01/460671124</t>
  </si>
  <si>
    <t>73</t>
  </si>
  <si>
    <t>34575105</t>
  </si>
  <si>
    <t>deska kabelová krycí PVC červená, 300x2mm</t>
  </si>
  <si>
    <t>648439086</t>
  </si>
  <si>
    <t>74</t>
  </si>
  <si>
    <t>460431332</t>
  </si>
  <si>
    <t>Zásyp kabelových rýh ručně se zhutněním š 50 cm hl 120 cm z horniny tř I skupiny 3</t>
  </si>
  <si>
    <t>1916785006</t>
  </si>
  <si>
    <t>https://podminky.urs.cz/item/CS_URS_2025_01/460431332</t>
  </si>
  <si>
    <t>75</t>
  </si>
  <si>
    <t>460791214</t>
  </si>
  <si>
    <t>Montáž trubek ochranných plastových uložených volně do rýhy ohebných přes 90 do 110 mm</t>
  </si>
  <si>
    <t>-2104541550</t>
  </si>
  <si>
    <t>https://podminky.urs.cz/item/CS_URS_2025_01/460791214</t>
  </si>
  <si>
    <t>76</t>
  </si>
  <si>
    <t>34571355</t>
  </si>
  <si>
    <t>trubka elektroinstalační ohebná dvouplášťová korugovaná HDPE (chránička) D 93/110mm</t>
  </si>
  <si>
    <t>-924758825</t>
  </si>
  <si>
    <t>77</t>
  </si>
  <si>
    <t>460161152</t>
  </si>
  <si>
    <t>Hloubení kabelových rýh ručně š 35 cm hl 60 cm v hornině tř I skupiny 3</t>
  </si>
  <si>
    <t>57437079</t>
  </si>
  <si>
    <t>https://podminky.urs.cz/item/CS_URS_2025_01/460161152</t>
  </si>
  <si>
    <t>78</t>
  </si>
  <si>
    <t>460431162</t>
  </si>
  <si>
    <t>Zásyp kabelových rýh ručně se zhutněním š 35 cm hl 60 cm z horniny tř I skupiny 3</t>
  </si>
  <si>
    <t>-2022011824</t>
  </si>
  <si>
    <t>https://podminky.urs.cz/item/CS_URS_2025_01/460431162</t>
  </si>
  <si>
    <t>79</t>
  </si>
  <si>
    <t>460581121</t>
  </si>
  <si>
    <t>Zatravnění včetně zalití vodou na rovině</t>
  </si>
  <si>
    <t>-739201316</t>
  </si>
  <si>
    <t>https://podminky.urs.cz/item/CS_URS_2025_01/460581121</t>
  </si>
  <si>
    <t>80</t>
  </si>
  <si>
    <t>460791213</t>
  </si>
  <si>
    <t>Montáž trubek ochranných plastových uložených volně do rýhy ohebných přes 50 do 90 mm</t>
  </si>
  <si>
    <t>148845732</t>
  </si>
  <si>
    <t>https://podminky.urs.cz/item/CS_URS_2025_01/460791213</t>
  </si>
  <si>
    <t>81</t>
  </si>
  <si>
    <t>34571345</t>
  </si>
  <si>
    <t>trubka elektroinstalační ohebná dvouplášťová korugovaná HDPE (chránička) D 62/75mm</t>
  </si>
  <si>
    <t>1306831943</t>
  </si>
  <si>
    <t>82</t>
  </si>
  <si>
    <t>468021212</t>
  </si>
  <si>
    <t>Rozebrání dlažeb při elektromontážích ručně z dlaždic betonových nebo keramických do písku spáry nezalité</t>
  </si>
  <si>
    <t>1145630132</t>
  </si>
  <si>
    <t>https://podminky.urs.cz/item/CS_URS_2025_01/468021212</t>
  </si>
  <si>
    <t>83</t>
  </si>
  <si>
    <t>460881612</t>
  </si>
  <si>
    <t>Kladení dlažby z dlaždic betonových tvarovaných a zámkových do lože z kameniva těženého při elektromontážích</t>
  </si>
  <si>
    <t>-1588451912</t>
  </si>
  <si>
    <t>https://podminky.urs.cz/item/CS_URS_2025_01/460881612</t>
  </si>
  <si>
    <t>84</t>
  </si>
  <si>
    <t>469972111</t>
  </si>
  <si>
    <t>Odvoz suti a vybouraných hmot při elektromontážích do 1 km</t>
  </si>
  <si>
    <t>-1907886486</t>
  </si>
  <si>
    <t>https://podminky.urs.cz/item/CS_URS_2025_01/469972111</t>
  </si>
  <si>
    <t>85</t>
  </si>
  <si>
    <t>469972121</t>
  </si>
  <si>
    <t>Příplatek k odvozu suti a vybouraných hmot při elektromontážích za každý další 1 km</t>
  </si>
  <si>
    <t>-1652306973</t>
  </si>
  <si>
    <t>https://podminky.urs.cz/item/CS_URS_2025_01/469972121</t>
  </si>
  <si>
    <t>86</t>
  </si>
  <si>
    <t>469973120</t>
  </si>
  <si>
    <t>Poplatek za uložení na recyklační skládce (skládkovné) stavebního odpadu z prostého betonu kód odpadu 17 01 01</t>
  </si>
  <si>
    <t>-19476265</t>
  </si>
  <si>
    <t>https://podminky.urs.cz/item/CS_URS_2025_01/469973120</t>
  </si>
  <si>
    <t>87</t>
  </si>
  <si>
    <t>469973125</t>
  </si>
  <si>
    <t>Poplatek za uložení na recyklační skládce (skládkovné) stavebního odpadu asfaltového bez obsahu dehtu zatříděného do Katalogu odpadů pod kódem 17 03 02</t>
  </si>
  <si>
    <t>-379723637</t>
  </si>
  <si>
    <t>https://podminky.urs.cz/item/CS_URS_2025_01/469973125</t>
  </si>
  <si>
    <t>88</t>
  </si>
  <si>
    <t>460361121</t>
  </si>
  <si>
    <t>Poplatek za uložení zeminy na recyklační skládce (skládkovné) kód odpadu 17 05 04</t>
  </si>
  <si>
    <t>-1616775384</t>
  </si>
  <si>
    <t>https://podminky.urs.cz/item/CS_URS_2025_01/460361121</t>
  </si>
  <si>
    <t>89</t>
  </si>
  <si>
    <t>141R00</t>
  </si>
  <si>
    <t>Přirážka za podružný materiál</t>
  </si>
  <si>
    <t>%</t>
  </si>
  <si>
    <t>1104921849</t>
  </si>
  <si>
    <t>90</t>
  </si>
  <si>
    <t>460341113</t>
  </si>
  <si>
    <t>Vodorovné přemístění horniny jakékoliv třídy dopravními prostředky při elektromontážích přes 500 do 1000 m</t>
  </si>
  <si>
    <t>444746870</t>
  </si>
  <si>
    <t>https://podminky.urs.cz/item/CS_URS_2025_01/460341113</t>
  </si>
  <si>
    <t>91</t>
  </si>
  <si>
    <t>460341121</t>
  </si>
  <si>
    <t>Příplatek k vodorovnému přemístění horniny dopravními prostředky při elektromontážích za každých dalších i započatých 1000 m</t>
  </si>
  <si>
    <t>-233102043</t>
  </si>
  <si>
    <t>https://podminky.urs.cz/item/CS_URS_2025_01/460341121</t>
  </si>
  <si>
    <t>92</t>
  </si>
  <si>
    <t>202R00</t>
  </si>
  <si>
    <t>Zednické výpomoci</t>
  </si>
  <si>
    <t>-74013764</t>
  </si>
  <si>
    <t>VON - Vedlejší a ostatní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</si>
  <si>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</si>
  <si>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</si>
  <si>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</si>
  <si>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</si>
  <si>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</si>
  <si>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</si>
  <si>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</si>
  <si>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zeměměřičské a projektové práce</t>
  </si>
  <si>
    <t>010001000</t>
  </si>
  <si>
    <t>Vytyčení stavby a podzemních zařízení + geodetické práce po stavbě</t>
  </si>
  <si>
    <t>1024</t>
  </si>
  <si>
    <t>-598225450</t>
  </si>
  <si>
    <t>https://podminky.urs.cz/item/CS_URS_2025_01/010001000</t>
  </si>
  <si>
    <t>012434000</t>
  </si>
  <si>
    <t>Geodetická aktualizační dokumentace (GAD DTM)</t>
  </si>
  <si>
    <t>806911280</t>
  </si>
  <si>
    <t>https://podminky.urs.cz/item/CS_URS_2025_01/012434000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</si>
  <si>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</si>
  <si>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013254000</t>
  </si>
  <si>
    <t>Dokumentace skutečného provedení stavby</t>
  </si>
  <si>
    <t>-1365223428</t>
  </si>
  <si>
    <t>https://podminky.urs.cz/item/CS_URS_2025_01/013254000</t>
  </si>
  <si>
    <t>-1500956721</t>
  </si>
  <si>
    <t>https://podminky.urs.cz/item/CS_URS_2025_01/013274000</t>
  </si>
  <si>
    <t>VRN3</t>
  </si>
  <si>
    <t>Zařízení staveniště</t>
  </si>
  <si>
    <t>030001000</t>
  </si>
  <si>
    <t>-1906439044</t>
  </si>
  <si>
    <t>https://podminky.urs.cz/item/CS_URS_2025_01/030001000</t>
  </si>
  <si>
    <t>034002000</t>
  </si>
  <si>
    <t>Zabezpečení staveniště</t>
  </si>
  <si>
    <t>034303000</t>
  </si>
  <si>
    <t>Dopravně inženýrská opatření</t>
  </si>
  <si>
    <t>1738550693</t>
  </si>
  <si>
    <t>https://podminky.urs.cz/item/CS_URS_2025_01/034303000</t>
  </si>
  <si>
    <t>VRN4</t>
  </si>
  <si>
    <t>Inženýrská činnost</t>
  </si>
  <si>
    <t>043134000</t>
  </si>
  <si>
    <t>Zkoušky zatěžovací</t>
  </si>
  <si>
    <t>416396743</t>
  </si>
  <si>
    <t>https://podminky.urs.cz/item/CS_URS_2025_01/043134000</t>
  </si>
  <si>
    <t>SEZNAM FIGUR</t>
  </si>
  <si>
    <t>Výměra</t>
  </si>
  <si>
    <t>Použití figury:</t>
  </si>
  <si>
    <t>Stožár STP 6-D v oranžové barvě RAL 2004</t>
  </si>
  <si>
    <t>Výložník UD1-1500/D - A1 v oranžové barvě RAL 2004</t>
  </si>
  <si>
    <t>Výložník UD1-3500+250/150/D - A2 v oranžové barvě RAL 2004</t>
  </si>
  <si>
    <t>Poznámka k položce:
tabule budou dodány objednatelem</t>
  </si>
  <si>
    <t>Kartografické práce - geometrický plán</t>
  </si>
  <si>
    <t>934802712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</si>
</sst>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0" borderId="22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13202111" TargetMode="External"/><Relationship Id="rId18" Type="http://schemas.openxmlformats.org/officeDocument/2006/relationships/hyperlink" Target="https://podminky.urs.cz/item/CS_URS_2025_01/171201231" TargetMode="External"/><Relationship Id="rId26" Type="http://schemas.openxmlformats.org/officeDocument/2006/relationships/hyperlink" Target="https://podminky.urs.cz/item/CS_URS_2025_01/564871116" TargetMode="External"/><Relationship Id="rId39" Type="http://schemas.openxmlformats.org/officeDocument/2006/relationships/hyperlink" Target="https://podminky.urs.cz/item/CS_URS_2025_01/915321115" TargetMode="External"/><Relationship Id="rId21" Type="http://schemas.openxmlformats.org/officeDocument/2006/relationships/hyperlink" Target="https://podminky.urs.cz/item/CS_URS_2025_01/181951112" TargetMode="External"/><Relationship Id="rId34" Type="http://schemas.openxmlformats.org/officeDocument/2006/relationships/hyperlink" Target="https://podminky.urs.cz/item/CS_URS_2025_01/912112111" TargetMode="External"/><Relationship Id="rId42" Type="http://schemas.openxmlformats.org/officeDocument/2006/relationships/hyperlink" Target="https://podminky.urs.cz/item/CS_URS_2025_01/916131213" TargetMode="External"/><Relationship Id="rId47" Type="http://schemas.openxmlformats.org/officeDocument/2006/relationships/hyperlink" Target="https://podminky.urs.cz/item/CS_URS_2025_01/966006132" TargetMode="External"/><Relationship Id="rId50" Type="http://schemas.openxmlformats.org/officeDocument/2006/relationships/hyperlink" Target="https://podminky.urs.cz/item/CS_URS_2025_01/997221561" TargetMode="External"/><Relationship Id="rId55" Type="http://schemas.openxmlformats.org/officeDocument/2006/relationships/hyperlink" Target="https://podminky.urs.cz/item/CS_URS_2025_01/998223011" TargetMode="External"/><Relationship Id="rId7" Type="http://schemas.openxmlformats.org/officeDocument/2006/relationships/hyperlink" Target="https://podminky.urs.cz/item/CS_URS_2025_01/113107322" TargetMode="External"/><Relationship Id="rId2" Type="http://schemas.openxmlformats.org/officeDocument/2006/relationships/hyperlink" Target="https://podminky.urs.cz/item/CS_URS_2025_01/113106134" TargetMode="External"/><Relationship Id="rId16" Type="http://schemas.openxmlformats.org/officeDocument/2006/relationships/hyperlink" Target="https://podminky.urs.cz/item/CS_URS_2025_01/122251101" TargetMode="External"/><Relationship Id="rId29" Type="http://schemas.openxmlformats.org/officeDocument/2006/relationships/hyperlink" Target="https://podminky.urs.cz/item/CS_URS_2025_01/573231111" TargetMode="External"/><Relationship Id="rId11" Type="http://schemas.openxmlformats.org/officeDocument/2006/relationships/hyperlink" Target="https://podminky.urs.cz/item/CS_URS_2025_01/113154513" TargetMode="External"/><Relationship Id="rId24" Type="http://schemas.openxmlformats.org/officeDocument/2006/relationships/hyperlink" Target="https://podminky.urs.cz/item/CS_URS_2025_01/564861011" TargetMode="External"/><Relationship Id="rId32" Type="http://schemas.openxmlformats.org/officeDocument/2006/relationships/hyperlink" Target="https://podminky.urs.cz/item/CS_URS_2025_01/596211112" TargetMode="External"/><Relationship Id="rId37" Type="http://schemas.openxmlformats.org/officeDocument/2006/relationships/hyperlink" Target="https://podminky.urs.cz/item/CS_URS_2025_01/915211116" TargetMode="External"/><Relationship Id="rId40" Type="http://schemas.openxmlformats.org/officeDocument/2006/relationships/hyperlink" Target="https://podminky.urs.cz/item/CS_URS_2025_01/915611111" TargetMode="External"/><Relationship Id="rId45" Type="http://schemas.openxmlformats.org/officeDocument/2006/relationships/hyperlink" Target="https://podminky.urs.cz/item/CS_URS_2025_01/919732211" TargetMode="External"/><Relationship Id="rId53" Type="http://schemas.openxmlformats.org/officeDocument/2006/relationships/hyperlink" Target="https://podminky.urs.cz/item/CS_URS_2025_01/997221873" TargetMode="External"/><Relationship Id="rId5" Type="http://schemas.openxmlformats.org/officeDocument/2006/relationships/hyperlink" Target="https://podminky.urs.cz/item/CS_URS_2025_01/113107182" TargetMode="External"/><Relationship Id="rId10" Type="http://schemas.openxmlformats.org/officeDocument/2006/relationships/hyperlink" Target="https://podminky.urs.cz/item/CS_URS_2025_01/113107342" TargetMode="External"/><Relationship Id="rId19" Type="http://schemas.openxmlformats.org/officeDocument/2006/relationships/hyperlink" Target="https://podminky.urs.cz/item/CS_URS_2025_01/181351003" TargetMode="External"/><Relationship Id="rId31" Type="http://schemas.openxmlformats.org/officeDocument/2006/relationships/hyperlink" Target="https://podminky.urs.cz/item/CS_URS_2025_01/577143111" TargetMode="External"/><Relationship Id="rId44" Type="http://schemas.openxmlformats.org/officeDocument/2006/relationships/hyperlink" Target="https://podminky.urs.cz/item/CS_URS_2025_01/919726121" TargetMode="External"/><Relationship Id="rId52" Type="http://schemas.openxmlformats.org/officeDocument/2006/relationships/hyperlink" Target="https://podminky.urs.cz/item/CS_URS_2025_01/997221861" TargetMode="External"/><Relationship Id="rId4" Type="http://schemas.openxmlformats.org/officeDocument/2006/relationships/hyperlink" Target="https://podminky.urs.cz/item/CS_URS_2025_01/113107181" TargetMode="External"/><Relationship Id="rId9" Type="http://schemas.openxmlformats.org/officeDocument/2006/relationships/hyperlink" Target="https://podminky.urs.cz/item/CS_URS_2025_01/113107324" TargetMode="External"/><Relationship Id="rId14" Type="http://schemas.openxmlformats.org/officeDocument/2006/relationships/hyperlink" Target="https://podminky.urs.cz/item/CS_URS_2025_01/121151103" TargetMode="External"/><Relationship Id="rId22" Type="http://schemas.openxmlformats.org/officeDocument/2006/relationships/hyperlink" Target="https://podminky.urs.cz/item/CS_URS_2025_01/564851011" TargetMode="External"/><Relationship Id="rId27" Type="http://schemas.openxmlformats.org/officeDocument/2006/relationships/hyperlink" Target="https://podminky.urs.cz/item/CS_URS_2025_01/565166102" TargetMode="External"/><Relationship Id="rId30" Type="http://schemas.openxmlformats.org/officeDocument/2006/relationships/hyperlink" Target="https://podminky.urs.cz/item/CS_URS_2025_01/577134211" TargetMode="External"/><Relationship Id="rId35" Type="http://schemas.openxmlformats.org/officeDocument/2006/relationships/hyperlink" Target="https://podminky.urs.cz/item/CS_URS_2025_01/914111111" TargetMode="External"/><Relationship Id="rId43" Type="http://schemas.openxmlformats.org/officeDocument/2006/relationships/hyperlink" Target="https://podminky.urs.cz/item/CS_URS_2025_01/916231213" TargetMode="External"/><Relationship Id="rId48" Type="http://schemas.openxmlformats.org/officeDocument/2006/relationships/hyperlink" Target="https://podminky.urs.cz/item/CS_URS_2025_01/966006254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113107322" TargetMode="External"/><Relationship Id="rId51" Type="http://schemas.openxmlformats.org/officeDocument/2006/relationships/hyperlink" Target="https://podminky.urs.cz/item/CS_URS_2025_01/997221569" TargetMode="External"/><Relationship Id="rId3" Type="http://schemas.openxmlformats.org/officeDocument/2006/relationships/hyperlink" Target="https://podminky.urs.cz/item/CS_URS_2025_01/113107162" TargetMode="External"/><Relationship Id="rId12" Type="http://schemas.openxmlformats.org/officeDocument/2006/relationships/hyperlink" Target="https://podminky.urs.cz/item/CS_URS_2025_01/113154522" TargetMode="External"/><Relationship Id="rId17" Type="http://schemas.openxmlformats.org/officeDocument/2006/relationships/hyperlink" Target="https://podminky.urs.cz/item/CS_URS_2025_01/162651112" TargetMode="External"/><Relationship Id="rId25" Type="http://schemas.openxmlformats.org/officeDocument/2006/relationships/hyperlink" Target="https://podminky.urs.cz/item/CS_URS_2025_01/564871011" TargetMode="External"/><Relationship Id="rId33" Type="http://schemas.openxmlformats.org/officeDocument/2006/relationships/hyperlink" Target="https://podminky.urs.cz/item/CS_URS_2025_01/596211210" TargetMode="External"/><Relationship Id="rId38" Type="http://schemas.openxmlformats.org/officeDocument/2006/relationships/hyperlink" Target="https://podminky.urs.cz/item/CS_URS_2025_01/915231112" TargetMode="External"/><Relationship Id="rId46" Type="http://schemas.openxmlformats.org/officeDocument/2006/relationships/hyperlink" Target="https://podminky.urs.cz/item/CS_URS_2025_01/919732221" TargetMode="External"/><Relationship Id="rId20" Type="http://schemas.openxmlformats.org/officeDocument/2006/relationships/hyperlink" Target="https://podminky.urs.cz/item/CS_URS_2025_01/181411131" TargetMode="External"/><Relationship Id="rId41" Type="http://schemas.openxmlformats.org/officeDocument/2006/relationships/hyperlink" Target="https://podminky.urs.cz/item/CS_URS_2025_01/915621111" TargetMode="External"/><Relationship Id="rId54" Type="http://schemas.openxmlformats.org/officeDocument/2006/relationships/hyperlink" Target="https://podminky.urs.cz/item/CS_URS_2025_01/997221875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13107321" TargetMode="External"/><Relationship Id="rId15" Type="http://schemas.openxmlformats.org/officeDocument/2006/relationships/hyperlink" Target="https://podminky.urs.cz/item/CS_URS_2025_01/122211101" TargetMode="External"/><Relationship Id="rId23" Type="http://schemas.openxmlformats.org/officeDocument/2006/relationships/hyperlink" Target="https://podminky.urs.cz/item/CS_URS_2025_01/564851111" TargetMode="External"/><Relationship Id="rId28" Type="http://schemas.openxmlformats.org/officeDocument/2006/relationships/hyperlink" Target="https://podminky.urs.cz/item/CS_URS_2025_01/573191111" TargetMode="External"/><Relationship Id="rId36" Type="http://schemas.openxmlformats.org/officeDocument/2006/relationships/hyperlink" Target="https://podminky.urs.cz/item/CS_URS_2025_01/914111112" TargetMode="External"/><Relationship Id="rId49" Type="http://schemas.openxmlformats.org/officeDocument/2006/relationships/hyperlink" Target="https://podminky.urs.cz/item/CS_URS_2025_01/97905445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22251101" TargetMode="External"/><Relationship Id="rId13" Type="http://schemas.openxmlformats.org/officeDocument/2006/relationships/hyperlink" Target="https://podminky.urs.cz/item/CS_URS_2025_01/181951112" TargetMode="External"/><Relationship Id="rId18" Type="http://schemas.openxmlformats.org/officeDocument/2006/relationships/hyperlink" Target="https://podminky.urs.cz/item/CS_URS_2025_01/919726121" TargetMode="External"/><Relationship Id="rId3" Type="http://schemas.openxmlformats.org/officeDocument/2006/relationships/hyperlink" Target="https://podminky.urs.cz/item/CS_URS_2025_01/113107323" TargetMode="External"/><Relationship Id="rId21" Type="http://schemas.openxmlformats.org/officeDocument/2006/relationships/hyperlink" Target="https://podminky.urs.cz/item/CS_URS_2025_01/997221861" TargetMode="External"/><Relationship Id="rId7" Type="http://schemas.openxmlformats.org/officeDocument/2006/relationships/hyperlink" Target="https://podminky.urs.cz/item/CS_URS_2025_01/121151103" TargetMode="External"/><Relationship Id="rId12" Type="http://schemas.openxmlformats.org/officeDocument/2006/relationships/hyperlink" Target="https://podminky.urs.cz/item/CS_URS_2025_01/181411131" TargetMode="External"/><Relationship Id="rId17" Type="http://schemas.openxmlformats.org/officeDocument/2006/relationships/hyperlink" Target="https://podminky.urs.cz/item/CS_URS_2025_01/916231213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5_01/113107322" TargetMode="External"/><Relationship Id="rId16" Type="http://schemas.openxmlformats.org/officeDocument/2006/relationships/hyperlink" Target="https://podminky.urs.cz/item/CS_URS_2025_01/596211210" TargetMode="External"/><Relationship Id="rId20" Type="http://schemas.openxmlformats.org/officeDocument/2006/relationships/hyperlink" Target="https://podminky.urs.cz/item/CS_URS_2025_01/997221569" TargetMode="External"/><Relationship Id="rId1" Type="http://schemas.openxmlformats.org/officeDocument/2006/relationships/hyperlink" Target="https://podminky.urs.cz/item/CS_URS_2025_01/113106134" TargetMode="External"/><Relationship Id="rId6" Type="http://schemas.openxmlformats.org/officeDocument/2006/relationships/hyperlink" Target="https://podminky.urs.cz/item/CS_URS_2025_01/113202111" TargetMode="External"/><Relationship Id="rId11" Type="http://schemas.openxmlformats.org/officeDocument/2006/relationships/hyperlink" Target="https://podminky.urs.cz/item/CS_URS_2025_01/181351003" TargetMode="External"/><Relationship Id="rId24" Type="http://schemas.openxmlformats.org/officeDocument/2006/relationships/hyperlink" Target="https://podminky.urs.cz/item/CS_URS_2025_01/998223011" TargetMode="External"/><Relationship Id="rId5" Type="http://schemas.openxmlformats.org/officeDocument/2006/relationships/hyperlink" Target="https://podminky.urs.cz/item/CS_URS_2025_01/113154512" TargetMode="External"/><Relationship Id="rId15" Type="http://schemas.openxmlformats.org/officeDocument/2006/relationships/hyperlink" Target="https://podminky.urs.cz/item/CS_URS_2025_01/564871016" TargetMode="External"/><Relationship Id="rId23" Type="http://schemas.openxmlformats.org/officeDocument/2006/relationships/hyperlink" Target="https://podminky.urs.cz/item/CS_URS_2025_01/997221875" TargetMode="External"/><Relationship Id="rId10" Type="http://schemas.openxmlformats.org/officeDocument/2006/relationships/hyperlink" Target="https://podminky.urs.cz/item/CS_URS_2025_01/171201231" TargetMode="External"/><Relationship Id="rId19" Type="http://schemas.openxmlformats.org/officeDocument/2006/relationships/hyperlink" Target="https://podminky.urs.cz/item/CS_URS_2025_01/997221561" TargetMode="External"/><Relationship Id="rId4" Type="http://schemas.openxmlformats.org/officeDocument/2006/relationships/hyperlink" Target="https://podminky.urs.cz/item/CS_URS_2025_01/113107342" TargetMode="External"/><Relationship Id="rId9" Type="http://schemas.openxmlformats.org/officeDocument/2006/relationships/hyperlink" Target="https://podminky.urs.cz/item/CS_URS_2025_01/162651112" TargetMode="External"/><Relationship Id="rId14" Type="http://schemas.openxmlformats.org/officeDocument/2006/relationships/hyperlink" Target="https://podminky.urs.cz/item/CS_URS_2025_01/564861011" TargetMode="External"/><Relationship Id="rId22" Type="http://schemas.openxmlformats.org/officeDocument/2006/relationships/hyperlink" Target="https://podminky.urs.cz/item/CS_URS_2025_01/99722187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741122142" TargetMode="External"/><Relationship Id="rId18" Type="http://schemas.openxmlformats.org/officeDocument/2006/relationships/hyperlink" Target="https://podminky.urs.cz/item/CS_URS_2025_01/210204201" TargetMode="External"/><Relationship Id="rId26" Type="http://schemas.openxmlformats.org/officeDocument/2006/relationships/hyperlink" Target="https://podminky.urs.cz/item/CS_URS_2025_01/741810002" TargetMode="External"/><Relationship Id="rId39" Type="http://schemas.openxmlformats.org/officeDocument/2006/relationships/hyperlink" Target="https://podminky.urs.cz/item/CS_URS_2025_01/460520172" TargetMode="External"/><Relationship Id="rId21" Type="http://schemas.openxmlformats.org/officeDocument/2006/relationships/hyperlink" Target="https://podminky.urs.cz/item/CS_URS_2025_01/210220302" TargetMode="External"/><Relationship Id="rId34" Type="http://schemas.openxmlformats.org/officeDocument/2006/relationships/hyperlink" Target="https://podminky.urs.cz/item/CS_URS_2025_01/460871172" TargetMode="External"/><Relationship Id="rId42" Type="http://schemas.openxmlformats.org/officeDocument/2006/relationships/hyperlink" Target="https://podminky.urs.cz/item/CS_URS_2025_01/460281111" TargetMode="External"/><Relationship Id="rId47" Type="http://schemas.openxmlformats.org/officeDocument/2006/relationships/hyperlink" Target="https://podminky.urs.cz/item/CS_URS_2025_01/460431332" TargetMode="External"/><Relationship Id="rId50" Type="http://schemas.openxmlformats.org/officeDocument/2006/relationships/hyperlink" Target="https://podminky.urs.cz/item/CS_URS_2025_01/460431162" TargetMode="External"/><Relationship Id="rId55" Type="http://schemas.openxmlformats.org/officeDocument/2006/relationships/hyperlink" Target="https://podminky.urs.cz/item/CS_URS_2025_01/469972111" TargetMode="External"/><Relationship Id="rId7" Type="http://schemas.openxmlformats.org/officeDocument/2006/relationships/hyperlink" Target="https://podminky.urs.cz/item/CS_URS_2025_01/218204011" TargetMode="External"/><Relationship Id="rId2" Type="http://schemas.openxmlformats.org/officeDocument/2006/relationships/hyperlink" Target="https://podminky.urs.cz/item/CS_URS_2025_01/218204103" TargetMode="External"/><Relationship Id="rId16" Type="http://schemas.openxmlformats.org/officeDocument/2006/relationships/hyperlink" Target="https://podminky.urs.cz/item/CS_URS_2025_01/741110001" TargetMode="External"/><Relationship Id="rId29" Type="http://schemas.openxmlformats.org/officeDocument/2006/relationships/hyperlink" Target="https://podminky.urs.cz/item/CS_URS_2025_01/468041123" TargetMode="External"/><Relationship Id="rId11" Type="http://schemas.openxmlformats.org/officeDocument/2006/relationships/hyperlink" Target="https://podminky.urs.cz/item/CS_URS_2025_01/210100096" TargetMode="External"/><Relationship Id="rId24" Type="http://schemas.openxmlformats.org/officeDocument/2006/relationships/hyperlink" Target="https://podminky.urs.cz/item/CS_URS_2025_01/210220301" TargetMode="External"/><Relationship Id="rId32" Type="http://schemas.openxmlformats.org/officeDocument/2006/relationships/hyperlink" Target="https://podminky.urs.cz/item/CS_URS_2025_01/468011131" TargetMode="External"/><Relationship Id="rId37" Type="http://schemas.openxmlformats.org/officeDocument/2006/relationships/hyperlink" Target="https://podminky.urs.cz/item/CS_URS_2025_01/460080013" TargetMode="External"/><Relationship Id="rId40" Type="http://schemas.openxmlformats.org/officeDocument/2006/relationships/hyperlink" Target="https://podminky.urs.cz/item/CS_URS_2025_01/460010023" TargetMode="External"/><Relationship Id="rId45" Type="http://schemas.openxmlformats.org/officeDocument/2006/relationships/hyperlink" Target="https://podminky.urs.cz/item/CS_URS_2025_01/460281121" TargetMode="External"/><Relationship Id="rId53" Type="http://schemas.openxmlformats.org/officeDocument/2006/relationships/hyperlink" Target="https://podminky.urs.cz/item/CS_URS_2025_01/468021212" TargetMode="External"/><Relationship Id="rId58" Type="http://schemas.openxmlformats.org/officeDocument/2006/relationships/hyperlink" Target="https://podminky.urs.cz/item/CS_URS_2025_01/469973125" TargetMode="External"/><Relationship Id="rId5" Type="http://schemas.openxmlformats.org/officeDocument/2006/relationships/hyperlink" Target="https://podminky.urs.cz/item/CS_URS_2025_01/218100003" TargetMode="External"/><Relationship Id="rId61" Type="http://schemas.openxmlformats.org/officeDocument/2006/relationships/hyperlink" Target="https://podminky.urs.cz/item/CS_URS_2025_01/460341121" TargetMode="External"/><Relationship Id="rId19" Type="http://schemas.openxmlformats.org/officeDocument/2006/relationships/hyperlink" Target="https://podminky.urs.cz/item/CS_URS_2025_01/741122134" TargetMode="External"/><Relationship Id="rId14" Type="http://schemas.openxmlformats.org/officeDocument/2006/relationships/hyperlink" Target="https://podminky.urs.cz/item/CS_URS_2025_01/741210101" TargetMode="External"/><Relationship Id="rId22" Type="http://schemas.openxmlformats.org/officeDocument/2006/relationships/hyperlink" Target="https://podminky.urs.cz/item/CS_URS_2025_01/210100252" TargetMode="External"/><Relationship Id="rId27" Type="http://schemas.openxmlformats.org/officeDocument/2006/relationships/hyperlink" Target="https://podminky.urs.cz/item/CS_URS_2025_01/468051121" TargetMode="External"/><Relationship Id="rId30" Type="http://schemas.openxmlformats.org/officeDocument/2006/relationships/hyperlink" Target="https://podminky.urs.cz/item/CS_URS_2025_01/468011143" TargetMode="External"/><Relationship Id="rId35" Type="http://schemas.openxmlformats.org/officeDocument/2006/relationships/hyperlink" Target="https://podminky.urs.cz/item/CS_URS_2025_01/576153311" TargetMode="External"/><Relationship Id="rId43" Type="http://schemas.openxmlformats.org/officeDocument/2006/relationships/hyperlink" Target="https://podminky.urs.cz/item/CS_URS_2025_01/460661111" TargetMode="External"/><Relationship Id="rId48" Type="http://schemas.openxmlformats.org/officeDocument/2006/relationships/hyperlink" Target="https://podminky.urs.cz/item/CS_URS_2025_01/460791214" TargetMode="External"/><Relationship Id="rId56" Type="http://schemas.openxmlformats.org/officeDocument/2006/relationships/hyperlink" Target="https://podminky.urs.cz/item/CS_URS_2025_01/469972121" TargetMode="External"/><Relationship Id="rId8" Type="http://schemas.openxmlformats.org/officeDocument/2006/relationships/hyperlink" Target="https://podminky.urs.cz/item/CS_URS_2025_01/945421110" TargetMode="External"/><Relationship Id="rId51" Type="http://schemas.openxmlformats.org/officeDocument/2006/relationships/hyperlink" Target="https://podminky.urs.cz/item/CS_URS_2025_01/460581121" TargetMode="External"/><Relationship Id="rId3" Type="http://schemas.openxmlformats.org/officeDocument/2006/relationships/hyperlink" Target="https://podminky.urs.cz/item/CS_URS_2025_01/218204201" TargetMode="External"/><Relationship Id="rId12" Type="http://schemas.openxmlformats.org/officeDocument/2006/relationships/hyperlink" Target="https://podminky.urs.cz/item/CS_URS_2025_01/210100101" TargetMode="External"/><Relationship Id="rId17" Type="http://schemas.openxmlformats.org/officeDocument/2006/relationships/hyperlink" Target="https://podminky.urs.cz/item/CS_URS_2025_01/210204011" TargetMode="External"/><Relationship Id="rId25" Type="http://schemas.openxmlformats.org/officeDocument/2006/relationships/hyperlink" Target="https://podminky.urs.cz/item/CS_URS_2025_01/011464000" TargetMode="External"/><Relationship Id="rId33" Type="http://schemas.openxmlformats.org/officeDocument/2006/relationships/hyperlink" Target="https://podminky.urs.cz/item/CS_URS_2025_01/460871132" TargetMode="External"/><Relationship Id="rId38" Type="http://schemas.openxmlformats.org/officeDocument/2006/relationships/hyperlink" Target="https://podminky.urs.cz/item/CS_URS_2025_01/871361101" TargetMode="External"/><Relationship Id="rId46" Type="http://schemas.openxmlformats.org/officeDocument/2006/relationships/hyperlink" Target="https://podminky.urs.cz/item/CS_URS_2025_01/460671124" TargetMode="External"/><Relationship Id="rId59" Type="http://schemas.openxmlformats.org/officeDocument/2006/relationships/hyperlink" Target="https://podminky.urs.cz/item/CS_URS_2025_01/460361121" TargetMode="External"/><Relationship Id="rId20" Type="http://schemas.openxmlformats.org/officeDocument/2006/relationships/hyperlink" Target="https://podminky.urs.cz/item/CS_URS_2025_01/210220020" TargetMode="External"/><Relationship Id="rId41" Type="http://schemas.openxmlformats.org/officeDocument/2006/relationships/hyperlink" Target="https://podminky.urs.cz/item/CS_URS_2025_01/460161312" TargetMode="External"/><Relationship Id="rId54" Type="http://schemas.openxmlformats.org/officeDocument/2006/relationships/hyperlink" Target="https://podminky.urs.cz/item/CS_URS_2025_01/460881612" TargetMode="External"/><Relationship Id="rId62" Type="http://schemas.openxmlformats.org/officeDocument/2006/relationships/drawing" Target="../drawings/drawing4.xml"/><Relationship Id="rId1" Type="http://schemas.openxmlformats.org/officeDocument/2006/relationships/hyperlink" Target="https://podminky.urs.cz/item/CS_URS_2025_01/218202016" TargetMode="External"/><Relationship Id="rId6" Type="http://schemas.openxmlformats.org/officeDocument/2006/relationships/hyperlink" Target="https://podminky.urs.cz/item/CS_URS_2025_01/218100001" TargetMode="External"/><Relationship Id="rId15" Type="http://schemas.openxmlformats.org/officeDocument/2006/relationships/hyperlink" Target="https://podminky.urs.cz/item/CS_URS_2025_01/741110143" TargetMode="External"/><Relationship Id="rId23" Type="http://schemas.openxmlformats.org/officeDocument/2006/relationships/hyperlink" Target="https://podminky.urs.cz/item/CS_URS_2025_01/741410041" TargetMode="External"/><Relationship Id="rId28" Type="http://schemas.openxmlformats.org/officeDocument/2006/relationships/hyperlink" Target="https://podminky.urs.cz/item/CS_URS_2025_01/460391123" TargetMode="External"/><Relationship Id="rId36" Type="http://schemas.openxmlformats.org/officeDocument/2006/relationships/hyperlink" Target="https://podminky.urs.cz/item/CS_URS_2025_01/460131113" TargetMode="External"/><Relationship Id="rId49" Type="http://schemas.openxmlformats.org/officeDocument/2006/relationships/hyperlink" Target="https://podminky.urs.cz/item/CS_URS_2025_01/460161152" TargetMode="External"/><Relationship Id="rId57" Type="http://schemas.openxmlformats.org/officeDocument/2006/relationships/hyperlink" Target="https://podminky.urs.cz/item/CS_URS_2025_01/469973120" TargetMode="External"/><Relationship Id="rId10" Type="http://schemas.openxmlformats.org/officeDocument/2006/relationships/hyperlink" Target="https://podminky.urs.cz/item/CS_URS_2025_01/210203901" TargetMode="External"/><Relationship Id="rId31" Type="http://schemas.openxmlformats.org/officeDocument/2006/relationships/hyperlink" Target="https://podminky.urs.cz/item/CS_URS_2025_01/468041112" TargetMode="External"/><Relationship Id="rId44" Type="http://schemas.openxmlformats.org/officeDocument/2006/relationships/hyperlink" Target="https://podminky.urs.cz/item/CS_URS_2025_01/460742131" TargetMode="External"/><Relationship Id="rId52" Type="http://schemas.openxmlformats.org/officeDocument/2006/relationships/hyperlink" Target="https://podminky.urs.cz/item/CS_URS_2025_01/460791213" TargetMode="External"/><Relationship Id="rId60" Type="http://schemas.openxmlformats.org/officeDocument/2006/relationships/hyperlink" Target="https://podminky.urs.cz/item/CS_URS_2025_01/460341113" TargetMode="External"/><Relationship Id="rId4" Type="http://schemas.openxmlformats.org/officeDocument/2006/relationships/hyperlink" Target="https://podminky.urs.cz/item/CS_URS_2025_01/218220300" TargetMode="External"/><Relationship Id="rId9" Type="http://schemas.openxmlformats.org/officeDocument/2006/relationships/hyperlink" Target="https://podminky.urs.cz/item/CS_URS_2025_01/21020410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podminky.urs.cz/item/CS_URS_2025_01/013254000" TargetMode="External"/><Relationship Id="rId7" Type="http://schemas.openxmlformats.org/officeDocument/2006/relationships/hyperlink" Target="https://podminky.urs.cz/item/CS_URS_2025_01/043134000" TargetMode="External"/><Relationship Id="rId2" Type="http://schemas.openxmlformats.org/officeDocument/2006/relationships/hyperlink" Target="https://podminky.urs.cz/item/CS_URS_2025_01/012434000" TargetMode="External"/><Relationship Id="rId1" Type="http://schemas.openxmlformats.org/officeDocument/2006/relationships/hyperlink" Target="https://podminky.urs.cz/item/CS_URS_2025_01/010001000" TargetMode="External"/><Relationship Id="rId6" Type="http://schemas.openxmlformats.org/officeDocument/2006/relationships/hyperlink" Target="https://podminky.urs.cz/item/CS_URS_2025_01/034303000" TargetMode="External"/><Relationship Id="rId5" Type="http://schemas.openxmlformats.org/officeDocument/2006/relationships/hyperlink" Target="https://podminky.urs.cz/item/CS_URS_2025_01/030001000" TargetMode="External"/><Relationship Id="rId4" Type="http://schemas.openxmlformats.org/officeDocument/2006/relationships/hyperlink" Target="https://podminky.urs.cz/item/CS_URS_2025_01/013274000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1"/>
      <c r="AQ6" s="21"/>
      <c r="AR6" s="19"/>
      <c r="BE6" s="27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7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70"/>
      <c r="BS13" s="16" t="s">
        <v>6</v>
      </c>
    </row>
    <row r="14" spans="1:74" ht="12.75">
      <c r="B14" s="20"/>
      <c r="C14" s="21"/>
      <c r="D14" s="21"/>
      <c r="E14" s="275" t="s">
        <v>32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70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270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47.25" customHeight="1">
      <c r="B23" s="20"/>
      <c r="C23" s="21"/>
      <c r="D23" s="21"/>
      <c r="E23" s="277" t="s">
        <v>41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1"/>
      <c r="AP23" s="21"/>
      <c r="AQ23" s="21"/>
      <c r="AR23" s="19"/>
      <c r="BE23" s="27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0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8">
        <f>ROUND(AG54,2)</f>
        <v>0</v>
      </c>
      <c r="AL26" s="279"/>
      <c r="AM26" s="279"/>
      <c r="AN26" s="279"/>
      <c r="AO26" s="279"/>
      <c r="AP26" s="35"/>
      <c r="AQ26" s="35"/>
      <c r="AR26" s="38"/>
      <c r="BE26" s="27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0" t="s">
        <v>43</v>
      </c>
      <c r="M28" s="280"/>
      <c r="N28" s="280"/>
      <c r="O28" s="280"/>
      <c r="P28" s="280"/>
      <c r="Q28" s="35"/>
      <c r="R28" s="35"/>
      <c r="S28" s="35"/>
      <c r="T28" s="35"/>
      <c r="U28" s="35"/>
      <c r="V28" s="35"/>
      <c r="W28" s="280" t="s">
        <v>44</v>
      </c>
      <c r="X28" s="280"/>
      <c r="Y28" s="280"/>
      <c r="Z28" s="280"/>
      <c r="AA28" s="280"/>
      <c r="AB28" s="280"/>
      <c r="AC28" s="280"/>
      <c r="AD28" s="280"/>
      <c r="AE28" s="280"/>
      <c r="AF28" s="35"/>
      <c r="AG28" s="35"/>
      <c r="AH28" s="35"/>
      <c r="AI28" s="35"/>
      <c r="AJ28" s="35"/>
      <c r="AK28" s="280" t="s">
        <v>45</v>
      </c>
      <c r="AL28" s="280"/>
      <c r="AM28" s="280"/>
      <c r="AN28" s="280"/>
      <c r="AO28" s="280"/>
      <c r="AP28" s="35"/>
      <c r="AQ28" s="35"/>
      <c r="AR28" s="38"/>
      <c r="BE28" s="270"/>
    </row>
    <row r="29" spans="1:71" s="3" customFormat="1" ht="14.4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283">
        <v>0.21</v>
      </c>
      <c r="M29" s="282"/>
      <c r="N29" s="282"/>
      <c r="O29" s="282"/>
      <c r="P29" s="282"/>
      <c r="Q29" s="40"/>
      <c r="R29" s="40"/>
      <c r="S29" s="40"/>
      <c r="T29" s="40"/>
      <c r="U29" s="40"/>
      <c r="V29" s="40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40"/>
      <c r="AG29" s="40"/>
      <c r="AH29" s="40"/>
      <c r="AI29" s="40"/>
      <c r="AJ29" s="40"/>
      <c r="AK29" s="281">
        <f>ROUND(AV54, 2)</f>
        <v>0</v>
      </c>
      <c r="AL29" s="282"/>
      <c r="AM29" s="282"/>
      <c r="AN29" s="282"/>
      <c r="AO29" s="282"/>
      <c r="AP29" s="40"/>
      <c r="AQ29" s="40"/>
      <c r="AR29" s="41"/>
      <c r="BE29" s="271"/>
    </row>
    <row r="30" spans="1:71" s="3" customFormat="1" ht="14.4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283">
        <v>0.12</v>
      </c>
      <c r="M30" s="282"/>
      <c r="N30" s="282"/>
      <c r="O30" s="282"/>
      <c r="P30" s="282"/>
      <c r="Q30" s="40"/>
      <c r="R30" s="40"/>
      <c r="S30" s="40"/>
      <c r="T30" s="40"/>
      <c r="U30" s="40"/>
      <c r="V30" s="40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40"/>
      <c r="AG30" s="40"/>
      <c r="AH30" s="40"/>
      <c r="AI30" s="40"/>
      <c r="AJ30" s="40"/>
      <c r="AK30" s="281">
        <f>ROUND(AW54, 2)</f>
        <v>0</v>
      </c>
      <c r="AL30" s="282"/>
      <c r="AM30" s="282"/>
      <c r="AN30" s="282"/>
      <c r="AO30" s="282"/>
      <c r="AP30" s="40"/>
      <c r="AQ30" s="40"/>
      <c r="AR30" s="41"/>
      <c r="BE30" s="271"/>
    </row>
    <row r="31" spans="1:71" s="3" customFormat="1" ht="14.4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283">
        <v>0.21</v>
      </c>
      <c r="M31" s="282"/>
      <c r="N31" s="282"/>
      <c r="O31" s="282"/>
      <c r="P31" s="282"/>
      <c r="Q31" s="40"/>
      <c r="R31" s="40"/>
      <c r="S31" s="40"/>
      <c r="T31" s="40"/>
      <c r="U31" s="40"/>
      <c r="V31" s="40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40"/>
      <c r="AG31" s="40"/>
      <c r="AH31" s="40"/>
      <c r="AI31" s="40"/>
      <c r="AJ31" s="40"/>
      <c r="AK31" s="281">
        <v>0</v>
      </c>
      <c r="AL31" s="282"/>
      <c r="AM31" s="282"/>
      <c r="AN31" s="282"/>
      <c r="AO31" s="282"/>
      <c r="AP31" s="40"/>
      <c r="AQ31" s="40"/>
      <c r="AR31" s="41"/>
      <c r="BE31" s="271"/>
    </row>
    <row r="32" spans="1:71" s="3" customFormat="1" ht="14.4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283">
        <v>0.12</v>
      </c>
      <c r="M32" s="282"/>
      <c r="N32" s="282"/>
      <c r="O32" s="282"/>
      <c r="P32" s="282"/>
      <c r="Q32" s="40"/>
      <c r="R32" s="40"/>
      <c r="S32" s="40"/>
      <c r="T32" s="40"/>
      <c r="U32" s="40"/>
      <c r="V32" s="40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40"/>
      <c r="AG32" s="40"/>
      <c r="AH32" s="40"/>
      <c r="AI32" s="40"/>
      <c r="AJ32" s="40"/>
      <c r="AK32" s="281">
        <v>0</v>
      </c>
      <c r="AL32" s="282"/>
      <c r="AM32" s="282"/>
      <c r="AN32" s="282"/>
      <c r="AO32" s="282"/>
      <c r="AP32" s="40"/>
      <c r="AQ32" s="40"/>
      <c r="AR32" s="41"/>
      <c r="BE32" s="271"/>
    </row>
    <row r="33" spans="1:57" s="3" customFormat="1" ht="14.4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283">
        <v>0</v>
      </c>
      <c r="M33" s="282"/>
      <c r="N33" s="282"/>
      <c r="O33" s="282"/>
      <c r="P33" s="282"/>
      <c r="Q33" s="40"/>
      <c r="R33" s="40"/>
      <c r="S33" s="40"/>
      <c r="T33" s="40"/>
      <c r="U33" s="40"/>
      <c r="V33" s="40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40"/>
      <c r="AG33" s="40"/>
      <c r="AH33" s="40"/>
      <c r="AI33" s="40"/>
      <c r="AJ33" s="40"/>
      <c r="AK33" s="281">
        <v>0</v>
      </c>
      <c r="AL33" s="282"/>
      <c r="AM33" s="282"/>
      <c r="AN33" s="282"/>
      <c r="AO33" s="28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87" t="s">
        <v>54</v>
      </c>
      <c r="Y35" s="285"/>
      <c r="Z35" s="285"/>
      <c r="AA35" s="285"/>
      <c r="AB35" s="285"/>
      <c r="AC35" s="44"/>
      <c r="AD35" s="44"/>
      <c r="AE35" s="44"/>
      <c r="AF35" s="44"/>
      <c r="AG35" s="44"/>
      <c r="AH35" s="44"/>
      <c r="AI35" s="44"/>
      <c r="AJ35" s="44"/>
      <c r="AK35" s="284">
        <f>SUM(AK26:AK33)</f>
        <v>0</v>
      </c>
      <c r="AL35" s="285"/>
      <c r="AM35" s="285"/>
      <c r="AN35" s="285"/>
      <c r="AO35" s="28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250307_R1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9" t="str">
        <f>K6</f>
        <v>Rekonstrukce zastávky a nový přechod pro chodce v ul. Sochorova</v>
      </c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51" t="str">
        <f>IF(AN8= "","",AN8)</f>
        <v>11. 2. 2026</v>
      </c>
      <c r="AN47" s="251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STATUTÁRNÍ MĚSTO TEPLICE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52" t="str">
        <f>IF(E17="","",E17)</f>
        <v>PROJEKTY CHLADNÝ s.r.o.</v>
      </c>
      <c r="AN49" s="253"/>
      <c r="AO49" s="253"/>
      <c r="AP49" s="253"/>
      <c r="AQ49" s="35"/>
      <c r="AR49" s="38"/>
      <c r="AS49" s="254" t="s">
        <v>56</v>
      </c>
      <c r="AT49" s="25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252" t="str">
        <f>IF(E20="","",E20)</f>
        <v>Ing. Jaroslav liška</v>
      </c>
      <c r="AN50" s="253"/>
      <c r="AO50" s="253"/>
      <c r="AP50" s="253"/>
      <c r="AQ50" s="35"/>
      <c r="AR50" s="38"/>
      <c r="AS50" s="256"/>
      <c r="AT50" s="25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8"/>
      <c r="AT51" s="25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60" t="s">
        <v>57</v>
      </c>
      <c r="D52" s="261"/>
      <c r="E52" s="261"/>
      <c r="F52" s="261"/>
      <c r="G52" s="261"/>
      <c r="H52" s="65"/>
      <c r="I52" s="263" t="s">
        <v>58</v>
      </c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2" t="s">
        <v>59</v>
      </c>
      <c r="AH52" s="261"/>
      <c r="AI52" s="261"/>
      <c r="AJ52" s="261"/>
      <c r="AK52" s="261"/>
      <c r="AL52" s="261"/>
      <c r="AM52" s="261"/>
      <c r="AN52" s="263" t="s">
        <v>60</v>
      </c>
      <c r="AO52" s="261"/>
      <c r="AP52" s="261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67">
        <f>ROUND(SUM(AG55:AG58),2)</f>
        <v>0</v>
      </c>
      <c r="AH54" s="267"/>
      <c r="AI54" s="267"/>
      <c r="AJ54" s="267"/>
      <c r="AK54" s="267"/>
      <c r="AL54" s="267"/>
      <c r="AM54" s="267"/>
      <c r="AN54" s="268">
        <f>SUM(AG54,AT54)</f>
        <v>0</v>
      </c>
      <c r="AO54" s="268"/>
      <c r="AP54" s="268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75</v>
      </c>
      <c r="BT54" s="83" t="s">
        <v>76</v>
      </c>
      <c r="BU54" s="84" t="s">
        <v>77</v>
      </c>
      <c r="BV54" s="83" t="s">
        <v>78</v>
      </c>
      <c r="BW54" s="83" t="s">
        <v>5</v>
      </c>
      <c r="BX54" s="83" t="s">
        <v>79</v>
      </c>
      <c r="CL54" s="83" t="s">
        <v>19</v>
      </c>
    </row>
    <row r="55" spans="1:91" s="7" customFormat="1" ht="16.5" customHeight="1">
      <c r="A55" s="85" t="s">
        <v>80</v>
      </c>
      <c r="B55" s="86"/>
      <c r="C55" s="87"/>
      <c r="D55" s="264" t="s">
        <v>81</v>
      </c>
      <c r="E55" s="264"/>
      <c r="F55" s="264"/>
      <c r="G55" s="264"/>
      <c r="H55" s="264"/>
      <c r="I55" s="88"/>
      <c r="J55" s="264" t="s">
        <v>82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5">
        <f>'SO 01 - Komunikace a zpev...'!J30</f>
        <v>0</v>
      </c>
      <c r="AH55" s="266"/>
      <c r="AI55" s="266"/>
      <c r="AJ55" s="266"/>
      <c r="AK55" s="266"/>
      <c r="AL55" s="266"/>
      <c r="AM55" s="266"/>
      <c r="AN55" s="265">
        <f>SUM(AG55,AT55)</f>
        <v>0</v>
      </c>
      <c r="AO55" s="266"/>
      <c r="AP55" s="266"/>
      <c r="AQ55" s="89" t="s">
        <v>83</v>
      </c>
      <c r="AR55" s="90"/>
      <c r="AS55" s="91">
        <v>0</v>
      </c>
      <c r="AT55" s="92">
        <f>ROUND(SUM(AV55:AW55),2)</f>
        <v>0</v>
      </c>
      <c r="AU55" s="93">
        <f>'SO 01 - Komunikace a zpev...'!P86</f>
        <v>0</v>
      </c>
      <c r="AV55" s="92">
        <f>'SO 01 - Komunikace a zpev...'!J33</f>
        <v>0</v>
      </c>
      <c r="AW55" s="92">
        <f>'SO 01 - Komunikace a zpev...'!J34</f>
        <v>0</v>
      </c>
      <c r="AX55" s="92">
        <f>'SO 01 - Komunikace a zpev...'!J35</f>
        <v>0</v>
      </c>
      <c r="AY55" s="92">
        <f>'SO 01 - Komunikace a zpev...'!J36</f>
        <v>0</v>
      </c>
      <c r="AZ55" s="92">
        <f>'SO 01 - Komunikace a zpev...'!F33</f>
        <v>0</v>
      </c>
      <c r="BA55" s="92">
        <f>'SO 01 - Komunikace a zpev...'!F34</f>
        <v>0</v>
      </c>
      <c r="BB55" s="92">
        <f>'SO 01 - Komunikace a zpev...'!F35</f>
        <v>0</v>
      </c>
      <c r="BC55" s="92">
        <f>'SO 01 - Komunikace a zpev...'!F36</f>
        <v>0</v>
      </c>
      <c r="BD55" s="94">
        <f>'SO 01 - Komunikace a zpev...'!F37</f>
        <v>0</v>
      </c>
      <c r="BT55" s="95" t="s">
        <v>84</v>
      </c>
      <c r="BV55" s="95" t="s">
        <v>78</v>
      </c>
      <c r="BW55" s="95" t="s">
        <v>85</v>
      </c>
      <c r="BX55" s="95" t="s">
        <v>5</v>
      </c>
      <c r="CL55" s="95" t="s">
        <v>19</v>
      </c>
      <c r="CM55" s="95" t="s">
        <v>86</v>
      </c>
    </row>
    <row r="56" spans="1:91" s="7" customFormat="1" ht="16.5" customHeight="1">
      <c r="A56" s="85" t="s">
        <v>80</v>
      </c>
      <c r="B56" s="86"/>
      <c r="C56" s="87"/>
      <c r="D56" s="264" t="s">
        <v>87</v>
      </c>
      <c r="E56" s="264"/>
      <c r="F56" s="264"/>
      <c r="G56" s="264"/>
      <c r="H56" s="264"/>
      <c r="I56" s="88"/>
      <c r="J56" s="264" t="s">
        <v>88</v>
      </c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5">
        <f>'SO 02 - Kontejnerové stání'!J30</f>
        <v>0</v>
      </c>
      <c r="AH56" s="266"/>
      <c r="AI56" s="266"/>
      <c r="AJ56" s="266"/>
      <c r="AK56" s="266"/>
      <c r="AL56" s="266"/>
      <c r="AM56" s="266"/>
      <c r="AN56" s="265">
        <f>SUM(AG56,AT56)</f>
        <v>0</v>
      </c>
      <c r="AO56" s="266"/>
      <c r="AP56" s="266"/>
      <c r="AQ56" s="89" t="s">
        <v>83</v>
      </c>
      <c r="AR56" s="90"/>
      <c r="AS56" s="91">
        <v>0</v>
      </c>
      <c r="AT56" s="92">
        <f>ROUND(SUM(AV56:AW56),2)</f>
        <v>0</v>
      </c>
      <c r="AU56" s="93">
        <f>'SO 02 - Kontejnerové stání'!P85</f>
        <v>0</v>
      </c>
      <c r="AV56" s="92">
        <f>'SO 02 - Kontejnerové stání'!J33</f>
        <v>0</v>
      </c>
      <c r="AW56" s="92">
        <f>'SO 02 - Kontejnerové stání'!J34</f>
        <v>0</v>
      </c>
      <c r="AX56" s="92">
        <f>'SO 02 - Kontejnerové stání'!J35</f>
        <v>0</v>
      </c>
      <c r="AY56" s="92">
        <f>'SO 02 - Kontejnerové stání'!J36</f>
        <v>0</v>
      </c>
      <c r="AZ56" s="92">
        <f>'SO 02 - Kontejnerové stání'!F33</f>
        <v>0</v>
      </c>
      <c r="BA56" s="92">
        <f>'SO 02 - Kontejnerové stání'!F34</f>
        <v>0</v>
      </c>
      <c r="BB56" s="92">
        <f>'SO 02 - Kontejnerové stání'!F35</f>
        <v>0</v>
      </c>
      <c r="BC56" s="92">
        <f>'SO 02 - Kontejnerové stání'!F36</f>
        <v>0</v>
      </c>
      <c r="BD56" s="94">
        <f>'SO 02 - Kontejnerové stání'!F37</f>
        <v>0</v>
      </c>
      <c r="BT56" s="95" t="s">
        <v>84</v>
      </c>
      <c r="BV56" s="95" t="s">
        <v>78</v>
      </c>
      <c r="BW56" s="95" t="s">
        <v>89</v>
      </c>
      <c r="BX56" s="95" t="s">
        <v>5</v>
      </c>
      <c r="CL56" s="95" t="s">
        <v>19</v>
      </c>
      <c r="CM56" s="95" t="s">
        <v>86</v>
      </c>
    </row>
    <row r="57" spans="1:91" s="7" customFormat="1" ht="16.5" customHeight="1">
      <c r="A57" s="85" t="s">
        <v>80</v>
      </c>
      <c r="B57" s="86"/>
      <c r="C57" s="87"/>
      <c r="D57" s="264" t="s">
        <v>90</v>
      </c>
      <c r="E57" s="264"/>
      <c r="F57" s="264"/>
      <c r="G57" s="264"/>
      <c r="H57" s="264"/>
      <c r="I57" s="88"/>
      <c r="J57" s="264" t="s">
        <v>91</v>
      </c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5">
        <f>'SO 03 - Veřejné osvětlení'!J30</f>
        <v>0</v>
      </c>
      <c r="AH57" s="266"/>
      <c r="AI57" s="266"/>
      <c r="AJ57" s="266"/>
      <c r="AK57" s="266"/>
      <c r="AL57" s="266"/>
      <c r="AM57" s="266"/>
      <c r="AN57" s="265">
        <f>SUM(AG57,AT57)</f>
        <v>0</v>
      </c>
      <c r="AO57" s="266"/>
      <c r="AP57" s="266"/>
      <c r="AQ57" s="89" t="s">
        <v>83</v>
      </c>
      <c r="AR57" s="90"/>
      <c r="AS57" s="91">
        <v>0</v>
      </c>
      <c r="AT57" s="92">
        <f>ROUND(SUM(AV57:AW57),2)</f>
        <v>0</v>
      </c>
      <c r="AU57" s="93">
        <f>'SO 03 - Veřejné osvětlení'!P81</f>
        <v>0</v>
      </c>
      <c r="AV57" s="92">
        <f>'SO 03 - Veřejné osvětlení'!J33</f>
        <v>0</v>
      </c>
      <c r="AW57" s="92">
        <f>'SO 03 - Veřejné osvětlení'!J34</f>
        <v>0</v>
      </c>
      <c r="AX57" s="92">
        <f>'SO 03 - Veřejné osvětlení'!J35</f>
        <v>0</v>
      </c>
      <c r="AY57" s="92">
        <f>'SO 03 - Veřejné osvětlení'!J36</f>
        <v>0</v>
      </c>
      <c r="AZ57" s="92">
        <f>'SO 03 - Veřejné osvětlení'!F33</f>
        <v>0</v>
      </c>
      <c r="BA57" s="92">
        <f>'SO 03 - Veřejné osvětlení'!F34</f>
        <v>0</v>
      </c>
      <c r="BB57" s="92">
        <f>'SO 03 - Veřejné osvětlení'!F35</f>
        <v>0</v>
      </c>
      <c r="BC57" s="92">
        <f>'SO 03 - Veřejné osvětlení'!F36</f>
        <v>0</v>
      </c>
      <c r="BD57" s="94">
        <f>'SO 03 - Veřejné osvětlení'!F37</f>
        <v>0</v>
      </c>
      <c r="BT57" s="95" t="s">
        <v>84</v>
      </c>
      <c r="BV57" s="95" t="s">
        <v>78</v>
      </c>
      <c r="BW57" s="95" t="s">
        <v>92</v>
      </c>
      <c r="BX57" s="95" t="s">
        <v>5</v>
      </c>
      <c r="CL57" s="95" t="s">
        <v>19</v>
      </c>
      <c r="CM57" s="95" t="s">
        <v>86</v>
      </c>
    </row>
    <row r="58" spans="1:91" s="7" customFormat="1" ht="16.5" customHeight="1">
      <c r="A58" s="85" t="s">
        <v>80</v>
      </c>
      <c r="B58" s="86"/>
      <c r="C58" s="87"/>
      <c r="D58" s="264" t="s">
        <v>93</v>
      </c>
      <c r="E58" s="264"/>
      <c r="F58" s="264"/>
      <c r="G58" s="264"/>
      <c r="H58" s="264"/>
      <c r="I58" s="88"/>
      <c r="J58" s="264" t="s">
        <v>94</v>
      </c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5">
        <f>'VON - Vedlejší a ostatní ...'!J30</f>
        <v>0</v>
      </c>
      <c r="AH58" s="266"/>
      <c r="AI58" s="266"/>
      <c r="AJ58" s="266"/>
      <c r="AK58" s="266"/>
      <c r="AL58" s="266"/>
      <c r="AM58" s="266"/>
      <c r="AN58" s="265">
        <f>SUM(AG58,AT58)</f>
        <v>0</v>
      </c>
      <c r="AO58" s="266"/>
      <c r="AP58" s="266"/>
      <c r="AQ58" s="89" t="s">
        <v>83</v>
      </c>
      <c r="AR58" s="90"/>
      <c r="AS58" s="96">
        <v>0</v>
      </c>
      <c r="AT58" s="97">
        <f>ROUND(SUM(AV58:AW58),2)</f>
        <v>0</v>
      </c>
      <c r="AU58" s="98">
        <f>'VON - Vedlejší a ostatní ...'!P83</f>
        <v>0</v>
      </c>
      <c r="AV58" s="97">
        <f>'VON - Vedlejší a ostatní ...'!J33</f>
        <v>0</v>
      </c>
      <c r="AW58" s="97">
        <f>'VON - Vedlejší a ostatní ...'!J34</f>
        <v>0</v>
      </c>
      <c r="AX58" s="97">
        <f>'VON - Vedlejší a ostatní ...'!J35</f>
        <v>0</v>
      </c>
      <c r="AY58" s="97">
        <f>'VON - Vedlejší a ostatní ...'!J36</f>
        <v>0</v>
      </c>
      <c r="AZ58" s="97">
        <f>'VON - Vedlejší a ostatní ...'!F33</f>
        <v>0</v>
      </c>
      <c r="BA58" s="97">
        <f>'VON - Vedlejší a ostatní ...'!F34</f>
        <v>0</v>
      </c>
      <c r="BB58" s="97">
        <f>'VON - Vedlejší a ostatní ...'!F35</f>
        <v>0</v>
      </c>
      <c r="BC58" s="97">
        <f>'VON - Vedlejší a ostatní ...'!F36</f>
        <v>0</v>
      </c>
      <c r="BD58" s="99">
        <f>'VON - Vedlejší a ostatní ...'!F37</f>
        <v>0</v>
      </c>
      <c r="BT58" s="95" t="s">
        <v>84</v>
      </c>
      <c r="BV58" s="95" t="s">
        <v>78</v>
      </c>
      <c r="BW58" s="95" t="s">
        <v>95</v>
      </c>
      <c r="BX58" s="95" t="s">
        <v>5</v>
      </c>
      <c r="CL58" s="95" t="s">
        <v>19</v>
      </c>
      <c r="CM58" s="95" t="s">
        <v>86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QBLb5JkSKLUW44oZBxL1jCMVLEoHa0uwa5bwPSxaOCXiHOrg2kYzs65nzEJwtaoPgG1TZTapJQgFutNnoYEYRw==" saltValue="DDic8Qc3zxFURizfbTDxEvUs/sQSiyqc6+nCN7yWuK3sMGeGWRRjTr+IRbHCyVrLCGVZNso0p+ycF/ECpLieS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 - Komunikace a zpev...'!C2" display="/" xr:uid="{00000000-0004-0000-0000-000000000000}"/>
    <hyperlink ref="A56" location="'SO 02 - Kontejnerové stání'!C2" display="/" xr:uid="{00000000-0004-0000-0000-000001000000}"/>
    <hyperlink ref="A57" location="'SO 03 - Veřejné osvětlení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390"/>
  <sheetViews>
    <sheetView showGridLines="0" topLeftCell="A4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85</v>
      </c>
      <c r="AZ2" s="100" t="s">
        <v>96</v>
      </c>
      <c r="BA2" s="100" t="s">
        <v>97</v>
      </c>
      <c r="BB2" s="100" t="s">
        <v>19</v>
      </c>
      <c r="BC2" s="100" t="s">
        <v>98</v>
      </c>
      <c r="BD2" s="100" t="s">
        <v>86</v>
      </c>
    </row>
    <row r="3" spans="1:5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86</v>
      </c>
      <c r="AZ3" s="100" t="s">
        <v>99</v>
      </c>
      <c r="BA3" s="100" t="s">
        <v>100</v>
      </c>
      <c r="BB3" s="100" t="s">
        <v>19</v>
      </c>
      <c r="BC3" s="100" t="s">
        <v>101</v>
      </c>
      <c r="BD3" s="100" t="s">
        <v>86</v>
      </c>
    </row>
    <row r="4" spans="1:56" s="1" customFormat="1" ht="24.95" hidden="1" customHeight="1">
      <c r="B4" s="19"/>
      <c r="D4" s="103" t="s">
        <v>102</v>
      </c>
      <c r="L4" s="19"/>
      <c r="M4" s="104" t="s">
        <v>10</v>
      </c>
      <c r="AT4" s="16" t="s">
        <v>4</v>
      </c>
      <c r="AZ4" s="100" t="s">
        <v>103</v>
      </c>
      <c r="BA4" s="100" t="s">
        <v>104</v>
      </c>
      <c r="BB4" s="100" t="s">
        <v>19</v>
      </c>
      <c r="BC4" s="100" t="s">
        <v>105</v>
      </c>
      <c r="BD4" s="100" t="s">
        <v>86</v>
      </c>
    </row>
    <row r="5" spans="1:56" s="1" customFormat="1" ht="6.95" hidden="1" customHeight="1">
      <c r="B5" s="19"/>
      <c r="L5" s="19"/>
    </row>
    <row r="6" spans="1:56" s="1" customFormat="1" ht="12" hidden="1" customHeight="1">
      <c r="B6" s="19"/>
      <c r="D6" s="105" t="s">
        <v>16</v>
      </c>
      <c r="L6" s="19"/>
    </row>
    <row r="7" spans="1:56" s="1" customFormat="1" ht="16.5" hidden="1" customHeight="1">
      <c r="B7" s="19"/>
      <c r="E7" s="289" t="str">
        <f>'Rekapitulace stavby'!K6</f>
        <v>Rekonstrukce zastávky a nový přechod pro chodce v ul. Sochorova</v>
      </c>
      <c r="F7" s="290"/>
      <c r="G7" s="290"/>
      <c r="H7" s="290"/>
      <c r="L7" s="19"/>
    </row>
    <row r="8" spans="1:56" s="2" customFormat="1" ht="12" hidden="1" customHeight="1">
      <c r="A8" s="33"/>
      <c r="B8" s="38"/>
      <c r="C8" s="33"/>
      <c r="D8" s="105" t="s">
        <v>106</v>
      </c>
      <c r="E8" s="33"/>
      <c r="F8" s="33"/>
      <c r="G8" s="33"/>
      <c r="H8" s="33"/>
      <c r="I8" s="33"/>
      <c r="J8" s="33"/>
      <c r="K8" s="33"/>
      <c r="L8" s="10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hidden="1" customHeight="1">
      <c r="A9" s="33"/>
      <c r="B9" s="38"/>
      <c r="C9" s="33"/>
      <c r="D9" s="33"/>
      <c r="E9" s="291" t="s">
        <v>107</v>
      </c>
      <c r="F9" s="292"/>
      <c r="G9" s="292"/>
      <c r="H9" s="292"/>
      <c r="I9" s="33"/>
      <c r="J9" s="33"/>
      <c r="K9" s="33"/>
      <c r="L9" s="10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hidden="1" customHeight="1">
      <c r="A11" s="33"/>
      <c r="B11" s="38"/>
      <c r="C11" s="33"/>
      <c r="D11" s="105" t="s">
        <v>18</v>
      </c>
      <c r="E11" s="33"/>
      <c r="F11" s="107" t="s">
        <v>19</v>
      </c>
      <c r="G11" s="33"/>
      <c r="H11" s="33"/>
      <c r="I11" s="105" t="s">
        <v>20</v>
      </c>
      <c r="J11" s="107" t="s">
        <v>19</v>
      </c>
      <c r="K11" s="33"/>
      <c r="L11" s="10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hidden="1" customHeight="1">
      <c r="A12" s="33"/>
      <c r="B12" s="38"/>
      <c r="C12" s="33"/>
      <c r="D12" s="105" t="s">
        <v>21</v>
      </c>
      <c r="E12" s="33"/>
      <c r="F12" s="107" t="s">
        <v>22</v>
      </c>
      <c r="G12" s="33"/>
      <c r="H12" s="33"/>
      <c r="I12" s="105" t="s">
        <v>23</v>
      </c>
      <c r="J12" s="108" t="str">
        <f>'Rekapitulace stavby'!AN8</f>
        <v>11. 2. 2026</v>
      </c>
      <c r="K12" s="33"/>
      <c r="L12" s="10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hidden="1" customHeight="1">
      <c r="A14" s="33"/>
      <c r="B14" s="38"/>
      <c r="C14" s="33"/>
      <c r="D14" s="105" t="s">
        <v>25</v>
      </c>
      <c r="E14" s="33"/>
      <c r="F14" s="33"/>
      <c r="G14" s="33"/>
      <c r="H14" s="33"/>
      <c r="I14" s="105" t="s">
        <v>26</v>
      </c>
      <c r="J14" s="107" t="s">
        <v>27</v>
      </c>
      <c r="K14" s="33"/>
      <c r="L14" s="10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hidden="1" customHeight="1">
      <c r="A15" s="33"/>
      <c r="B15" s="38"/>
      <c r="C15" s="33"/>
      <c r="D15" s="33"/>
      <c r="E15" s="107" t="s">
        <v>28</v>
      </c>
      <c r="F15" s="33"/>
      <c r="G15" s="33"/>
      <c r="H15" s="33"/>
      <c r="I15" s="105" t="s">
        <v>29</v>
      </c>
      <c r="J15" s="107" t="s">
        <v>30</v>
      </c>
      <c r="K15" s="33"/>
      <c r="L15" s="10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5" t="s">
        <v>31</v>
      </c>
      <c r="E17" s="33"/>
      <c r="F17" s="33"/>
      <c r="G17" s="33"/>
      <c r="H17" s="33"/>
      <c r="I17" s="105" t="s">
        <v>26</v>
      </c>
      <c r="J17" s="29" t="str">
        <f>'Rekapitulace stavby'!AN13</f>
        <v>Vyplň údaj</v>
      </c>
      <c r="K17" s="33"/>
      <c r="L17" s="10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05" t="s">
        <v>29</v>
      </c>
      <c r="J18" s="29" t="str">
        <f>'Rekapitulace stavby'!AN14</f>
        <v>Vyplň údaj</v>
      </c>
      <c r="K18" s="33"/>
      <c r="L18" s="10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5" t="s">
        <v>33</v>
      </c>
      <c r="E20" s="33"/>
      <c r="F20" s="33"/>
      <c r="G20" s="33"/>
      <c r="H20" s="33"/>
      <c r="I20" s="105" t="s">
        <v>26</v>
      </c>
      <c r="J20" s="107" t="s">
        <v>34</v>
      </c>
      <c r="K20" s="33"/>
      <c r="L20" s="10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7" t="s">
        <v>35</v>
      </c>
      <c r="F21" s="33"/>
      <c r="G21" s="33"/>
      <c r="H21" s="33"/>
      <c r="I21" s="105" t="s">
        <v>29</v>
      </c>
      <c r="J21" s="107" t="s">
        <v>36</v>
      </c>
      <c r="K21" s="33"/>
      <c r="L21" s="10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5" t="s">
        <v>38</v>
      </c>
      <c r="E23" s="33"/>
      <c r="F23" s="33"/>
      <c r="G23" s="33"/>
      <c r="H23" s="33"/>
      <c r="I23" s="105" t="s">
        <v>26</v>
      </c>
      <c r="J23" s="107" t="s">
        <v>19</v>
      </c>
      <c r="K23" s="33"/>
      <c r="L23" s="10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7" t="s">
        <v>39</v>
      </c>
      <c r="F24" s="33"/>
      <c r="G24" s="33"/>
      <c r="H24" s="33"/>
      <c r="I24" s="105" t="s">
        <v>29</v>
      </c>
      <c r="J24" s="107" t="s">
        <v>19</v>
      </c>
      <c r="K24" s="33"/>
      <c r="L24" s="10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5" t="s">
        <v>40</v>
      </c>
      <c r="E26" s="33"/>
      <c r="F26" s="33"/>
      <c r="G26" s="33"/>
      <c r="H26" s="33"/>
      <c r="I26" s="33"/>
      <c r="J26" s="33"/>
      <c r="K26" s="33"/>
      <c r="L26" s="10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9"/>
      <c r="B27" s="110"/>
      <c r="C27" s="109"/>
      <c r="D27" s="109"/>
      <c r="E27" s="295" t="s">
        <v>19</v>
      </c>
      <c r="F27" s="295"/>
      <c r="G27" s="295"/>
      <c r="H27" s="29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10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3" t="s">
        <v>42</v>
      </c>
      <c r="E30" s="33"/>
      <c r="F30" s="33"/>
      <c r="G30" s="33"/>
      <c r="H30" s="33"/>
      <c r="I30" s="33"/>
      <c r="J30" s="114">
        <f>ROUND(J86, 2)</f>
        <v>0</v>
      </c>
      <c r="K30" s="33"/>
      <c r="L30" s="10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10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5" t="s">
        <v>44</v>
      </c>
      <c r="G32" s="33"/>
      <c r="H32" s="33"/>
      <c r="I32" s="115" t="s">
        <v>43</v>
      </c>
      <c r="J32" s="115" t="s">
        <v>45</v>
      </c>
      <c r="K32" s="33"/>
      <c r="L32" s="10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6" t="s">
        <v>46</v>
      </c>
      <c r="E33" s="105" t="s">
        <v>47</v>
      </c>
      <c r="F33" s="117">
        <f>ROUND((SUM(BE86:BE389)),  2)</f>
        <v>0</v>
      </c>
      <c r="G33" s="33"/>
      <c r="H33" s="33"/>
      <c r="I33" s="118">
        <v>0.21</v>
      </c>
      <c r="J33" s="117">
        <f>ROUND(((SUM(BE86:BE389))*I33),  2)</f>
        <v>0</v>
      </c>
      <c r="K33" s="33"/>
      <c r="L33" s="10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5" t="s">
        <v>48</v>
      </c>
      <c r="F34" s="117">
        <f>ROUND((SUM(BF86:BF389)),  2)</f>
        <v>0</v>
      </c>
      <c r="G34" s="33"/>
      <c r="H34" s="33"/>
      <c r="I34" s="118">
        <v>0.12</v>
      </c>
      <c r="J34" s="117">
        <f>ROUND(((SUM(BF86:BF389))*I34),  2)</f>
        <v>0</v>
      </c>
      <c r="K34" s="33"/>
      <c r="L34" s="10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5" t="s">
        <v>49</v>
      </c>
      <c r="F35" s="117">
        <f>ROUND((SUM(BG86:BG389)),  2)</f>
        <v>0</v>
      </c>
      <c r="G35" s="33"/>
      <c r="H35" s="33"/>
      <c r="I35" s="118">
        <v>0.21</v>
      </c>
      <c r="J35" s="117">
        <f>0</f>
        <v>0</v>
      </c>
      <c r="K35" s="33"/>
      <c r="L35" s="10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5" t="s">
        <v>50</v>
      </c>
      <c r="F36" s="117">
        <f>ROUND((SUM(BH86:BH389)),  2)</f>
        <v>0</v>
      </c>
      <c r="G36" s="33"/>
      <c r="H36" s="33"/>
      <c r="I36" s="118">
        <v>0.12</v>
      </c>
      <c r="J36" s="117">
        <f>0</f>
        <v>0</v>
      </c>
      <c r="K36" s="33"/>
      <c r="L36" s="10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5" t="s">
        <v>51</v>
      </c>
      <c r="F37" s="117">
        <f>ROUND((SUM(BI86:BI389)),  2)</f>
        <v>0</v>
      </c>
      <c r="G37" s="33"/>
      <c r="H37" s="33"/>
      <c r="I37" s="118">
        <v>0</v>
      </c>
      <c r="J37" s="117">
        <f>0</f>
        <v>0</v>
      </c>
      <c r="K37" s="33"/>
      <c r="L37" s="10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customHeight="1">
      <c r="A44" s="33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108</v>
      </c>
      <c r="D45" s="35"/>
      <c r="E45" s="35"/>
      <c r="F45" s="35"/>
      <c r="G45" s="35"/>
      <c r="H45" s="35"/>
      <c r="I45" s="35"/>
      <c r="J45" s="35"/>
      <c r="K45" s="35"/>
      <c r="L45" s="10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96" t="str">
        <f>E7</f>
        <v>Rekonstrukce zastávky a nový přechod pro chodce v ul. Sochorova</v>
      </c>
      <c r="F48" s="297"/>
      <c r="G48" s="297"/>
      <c r="H48" s="297"/>
      <c r="I48" s="35"/>
      <c r="J48" s="35"/>
      <c r="K48" s="35"/>
      <c r="L48" s="10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106</v>
      </c>
      <c r="D49" s="35"/>
      <c r="E49" s="35"/>
      <c r="F49" s="35"/>
      <c r="G49" s="35"/>
      <c r="H49" s="35"/>
      <c r="I49" s="35"/>
      <c r="J49" s="35"/>
      <c r="K49" s="35"/>
      <c r="L49" s="10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9" t="str">
        <f>E9</f>
        <v>SO 01 - Komunikace a zpevněné plochy</v>
      </c>
      <c r="F50" s="298"/>
      <c r="G50" s="298"/>
      <c r="H50" s="298"/>
      <c r="I50" s="35"/>
      <c r="J50" s="35"/>
      <c r="K50" s="35"/>
      <c r="L50" s="10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11. 2. 2026</v>
      </c>
      <c r="K52" s="35"/>
      <c r="L52" s="10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STATUTÁRNÍ MĚSTO TEPLICE</v>
      </c>
      <c r="G54" s="35"/>
      <c r="H54" s="35"/>
      <c r="I54" s="28" t="s">
        <v>33</v>
      </c>
      <c r="J54" s="31" t="str">
        <f>E21</f>
        <v>PROJEKTY CHLADNÝ s.r.o.</v>
      </c>
      <c r="K54" s="35"/>
      <c r="L54" s="10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Jaroslav liška</v>
      </c>
      <c r="K55" s="35"/>
      <c r="L55" s="10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3" t="s">
        <v>74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114</v>
      </c>
      <c r="E62" s="143"/>
      <c r="F62" s="143"/>
      <c r="G62" s="143"/>
      <c r="H62" s="143"/>
      <c r="I62" s="143"/>
      <c r="J62" s="144">
        <f>J194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115</v>
      </c>
      <c r="E63" s="143"/>
      <c r="F63" s="143"/>
      <c r="G63" s="143"/>
      <c r="H63" s="143"/>
      <c r="I63" s="143"/>
      <c r="J63" s="144">
        <f>J197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116</v>
      </c>
      <c r="E64" s="143"/>
      <c r="F64" s="143"/>
      <c r="G64" s="143"/>
      <c r="H64" s="143"/>
      <c r="I64" s="143"/>
      <c r="J64" s="144">
        <f>J272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117</v>
      </c>
      <c r="E65" s="143"/>
      <c r="F65" s="143"/>
      <c r="G65" s="143"/>
      <c r="H65" s="143"/>
      <c r="I65" s="143"/>
      <c r="J65" s="144">
        <f>J359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118</v>
      </c>
      <c r="E66" s="143"/>
      <c r="F66" s="143"/>
      <c r="G66" s="143"/>
      <c r="H66" s="143"/>
      <c r="I66" s="143"/>
      <c r="J66" s="144">
        <f>J387</f>
        <v>0</v>
      </c>
      <c r="K66" s="141"/>
      <c r="L66" s="145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6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6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6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119</v>
      </c>
      <c r="D73" s="35"/>
      <c r="E73" s="35"/>
      <c r="F73" s="35"/>
      <c r="G73" s="35"/>
      <c r="H73" s="35"/>
      <c r="I73" s="35"/>
      <c r="J73" s="35"/>
      <c r="K73" s="35"/>
      <c r="L73" s="10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6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96" t="str">
        <f>E7</f>
        <v>Rekonstrukce zastávky a nový přechod pro chodce v ul. Sochorova</v>
      </c>
      <c r="F76" s="297"/>
      <c r="G76" s="297"/>
      <c r="H76" s="297"/>
      <c r="I76" s="35"/>
      <c r="J76" s="35"/>
      <c r="K76" s="35"/>
      <c r="L76" s="10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106</v>
      </c>
      <c r="D77" s="35"/>
      <c r="E77" s="35"/>
      <c r="F77" s="35"/>
      <c r="G77" s="35"/>
      <c r="H77" s="35"/>
      <c r="I77" s="35"/>
      <c r="J77" s="35"/>
      <c r="K77" s="35"/>
      <c r="L77" s="10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249" t="str">
        <f>E9</f>
        <v>SO 01 - Komunikace a zpevněné plochy</v>
      </c>
      <c r="F78" s="298"/>
      <c r="G78" s="298"/>
      <c r="H78" s="298"/>
      <c r="I78" s="35"/>
      <c r="J78" s="35"/>
      <c r="K78" s="35"/>
      <c r="L78" s="10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28" t="s">
        <v>23</v>
      </c>
      <c r="J80" s="58" t="str">
        <f>IF(J12="","",J12)</f>
        <v>11. 2. 2026</v>
      </c>
      <c r="K80" s="35"/>
      <c r="L80" s="10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5.7" customHeight="1">
      <c r="A82" s="33"/>
      <c r="B82" s="34"/>
      <c r="C82" s="28" t="s">
        <v>25</v>
      </c>
      <c r="D82" s="35"/>
      <c r="E82" s="35"/>
      <c r="F82" s="26" t="str">
        <f>E15</f>
        <v>STATUTÁRNÍ MĚSTO TEPLICE</v>
      </c>
      <c r="G82" s="35"/>
      <c r="H82" s="35"/>
      <c r="I82" s="28" t="s">
        <v>33</v>
      </c>
      <c r="J82" s="31" t="str">
        <f>E21</f>
        <v>PROJEKTY CHLADNÝ s.r.o.</v>
      </c>
      <c r="K82" s="35"/>
      <c r="L82" s="10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31</v>
      </c>
      <c r="D83" s="35"/>
      <c r="E83" s="35"/>
      <c r="F83" s="26" t="str">
        <f>IF(E18="","",E18)</f>
        <v>Vyplň údaj</v>
      </c>
      <c r="G83" s="35"/>
      <c r="H83" s="35"/>
      <c r="I83" s="28" t="s">
        <v>38</v>
      </c>
      <c r="J83" s="31" t="str">
        <f>E24</f>
        <v>Ing. Jaroslav liška</v>
      </c>
      <c r="K83" s="35"/>
      <c r="L83" s="10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6"/>
      <c r="B85" s="147"/>
      <c r="C85" s="148" t="s">
        <v>120</v>
      </c>
      <c r="D85" s="149" t="s">
        <v>61</v>
      </c>
      <c r="E85" s="149" t="s">
        <v>57</v>
      </c>
      <c r="F85" s="149" t="s">
        <v>58</v>
      </c>
      <c r="G85" s="149" t="s">
        <v>121</v>
      </c>
      <c r="H85" s="149" t="s">
        <v>122</v>
      </c>
      <c r="I85" s="149" t="s">
        <v>123</v>
      </c>
      <c r="J85" s="149" t="s">
        <v>110</v>
      </c>
      <c r="K85" s="150" t="s">
        <v>124</v>
      </c>
      <c r="L85" s="151"/>
      <c r="M85" s="67" t="s">
        <v>19</v>
      </c>
      <c r="N85" s="68" t="s">
        <v>46</v>
      </c>
      <c r="O85" s="68" t="s">
        <v>125</v>
      </c>
      <c r="P85" s="68" t="s">
        <v>126</v>
      </c>
      <c r="Q85" s="68" t="s">
        <v>127</v>
      </c>
      <c r="R85" s="68" t="s">
        <v>128</v>
      </c>
      <c r="S85" s="68" t="s">
        <v>129</v>
      </c>
      <c r="T85" s="69" t="s">
        <v>130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3"/>
      <c r="B86" s="34"/>
      <c r="C86" s="74" t="s">
        <v>131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84.330638000000008</v>
      </c>
      <c r="S86" s="71"/>
      <c r="T86" s="155">
        <f>T87</f>
        <v>153.66330999999997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111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75</v>
      </c>
      <c r="E87" s="160" t="s">
        <v>132</v>
      </c>
      <c r="F87" s="160" t="s">
        <v>133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P88+P194+P197+P272+P359+P387</f>
        <v>0</v>
      </c>
      <c r="Q87" s="165"/>
      <c r="R87" s="166">
        <f>R88+R194+R197+R272+R359+R387</f>
        <v>84.330638000000008</v>
      </c>
      <c r="S87" s="165"/>
      <c r="T87" s="167">
        <f>T88+T194+T197+T272+T359+T387</f>
        <v>153.66330999999997</v>
      </c>
      <c r="AR87" s="168" t="s">
        <v>84</v>
      </c>
      <c r="AT87" s="169" t="s">
        <v>75</v>
      </c>
      <c r="AU87" s="169" t="s">
        <v>76</v>
      </c>
      <c r="AY87" s="168" t="s">
        <v>134</v>
      </c>
      <c r="BK87" s="170">
        <f>BK88+BK194+BK197+BK272+BK359+BK387</f>
        <v>0</v>
      </c>
    </row>
    <row r="88" spans="1:65" s="12" customFormat="1" ht="22.9" customHeight="1">
      <c r="B88" s="157"/>
      <c r="C88" s="158"/>
      <c r="D88" s="159" t="s">
        <v>75</v>
      </c>
      <c r="E88" s="171" t="s">
        <v>84</v>
      </c>
      <c r="F88" s="171" t="s">
        <v>135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SUM(P89:P193)</f>
        <v>0</v>
      </c>
      <c r="Q88" s="165"/>
      <c r="R88" s="166">
        <f>SUM(R89:R193)</f>
        <v>3.64E-3</v>
      </c>
      <c r="S88" s="165"/>
      <c r="T88" s="167">
        <f>SUM(T89:T193)</f>
        <v>153.52299999999997</v>
      </c>
      <c r="AR88" s="168" t="s">
        <v>84</v>
      </c>
      <c r="AT88" s="169" t="s">
        <v>75</v>
      </c>
      <c r="AU88" s="169" t="s">
        <v>84</v>
      </c>
      <c r="AY88" s="168" t="s">
        <v>134</v>
      </c>
      <c r="BK88" s="170">
        <f>SUM(BK89:BK193)</f>
        <v>0</v>
      </c>
    </row>
    <row r="89" spans="1:65" s="2" customFormat="1" ht="37.9" customHeight="1">
      <c r="A89" s="33"/>
      <c r="B89" s="34"/>
      <c r="C89" s="173" t="s">
        <v>84</v>
      </c>
      <c r="D89" s="173" t="s">
        <v>136</v>
      </c>
      <c r="E89" s="174" t="s">
        <v>137</v>
      </c>
      <c r="F89" s="175" t="s">
        <v>138</v>
      </c>
      <c r="G89" s="176" t="s">
        <v>139</v>
      </c>
      <c r="H89" s="177">
        <v>3</v>
      </c>
      <c r="I89" s="178"/>
      <c r="J89" s="179">
        <f>ROUND(I89*H89,2)</f>
        <v>0</v>
      </c>
      <c r="K89" s="175" t="s">
        <v>140</v>
      </c>
      <c r="L89" s="38"/>
      <c r="M89" s="180" t="s">
        <v>19</v>
      </c>
      <c r="N89" s="181" t="s">
        <v>47</v>
      </c>
      <c r="O89" s="63"/>
      <c r="P89" s="182">
        <f>O89*H89</f>
        <v>0</v>
      </c>
      <c r="Q89" s="182">
        <v>0</v>
      </c>
      <c r="R89" s="182">
        <f>Q89*H89</f>
        <v>0</v>
      </c>
      <c r="S89" s="182">
        <v>0.26</v>
      </c>
      <c r="T89" s="183">
        <f>S89*H89</f>
        <v>0.78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4" t="s">
        <v>141</v>
      </c>
      <c r="AT89" s="184" t="s">
        <v>136</v>
      </c>
      <c r="AU89" s="184" t="s">
        <v>86</v>
      </c>
      <c r="AY89" s="16" t="s">
        <v>134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6" t="s">
        <v>84</v>
      </c>
      <c r="BK89" s="185">
        <f>ROUND(I89*H89,2)</f>
        <v>0</v>
      </c>
      <c r="BL89" s="16" t="s">
        <v>141</v>
      </c>
      <c r="BM89" s="184" t="s">
        <v>142</v>
      </c>
    </row>
    <row r="90" spans="1:65" s="2" customFormat="1" ht="11.25">
      <c r="A90" s="33"/>
      <c r="B90" s="34"/>
      <c r="C90" s="35"/>
      <c r="D90" s="186" t="s">
        <v>143</v>
      </c>
      <c r="E90" s="35"/>
      <c r="F90" s="187" t="s">
        <v>144</v>
      </c>
      <c r="G90" s="35"/>
      <c r="H90" s="35"/>
      <c r="I90" s="188"/>
      <c r="J90" s="35"/>
      <c r="K90" s="35"/>
      <c r="L90" s="38"/>
      <c r="M90" s="189"/>
      <c r="N90" s="19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143</v>
      </c>
      <c r="AU90" s="16" t="s">
        <v>86</v>
      </c>
    </row>
    <row r="91" spans="1:65" s="13" customFormat="1" ht="11.25">
      <c r="B91" s="191"/>
      <c r="C91" s="192"/>
      <c r="D91" s="193" t="s">
        <v>145</v>
      </c>
      <c r="E91" s="194" t="s">
        <v>19</v>
      </c>
      <c r="F91" s="195" t="s">
        <v>146</v>
      </c>
      <c r="G91" s="192"/>
      <c r="H91" s="196">
        <v>3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145</v>
      </c>
      <c r="AU91" s="202" t="s">
        <v>86</v>
      </c>
      <c r="AV91" s="13" t="s">
        <v>86</v>
      </c>
      <c r="AW91" s="13" t="s">
        <v>37</v>
      </c>
      <c r="AX91" s="13" t="s">
        <v>76</v>
      </c>
      <c r="AY91" s="202" t="s">
        <v>134</v>
      </c>
    </row>
    <row r="92" spans="1:65" s="14" customFormat="1" ht="11.25">
      <c r="B92" s="203"/>
      <c r="C92" s="204"/>
      <c r="D92" s="193" t="s">
        <v>145</v>
      </c>
      <c r="E92" s="205" t="s">
        <v>19</v>
      </c>
      <c r="F92" s="206" t="s">
        <v>147</v>
      </c>
      <c r="G92" s="204"/>
      <c r="H92" s="207">
        <v>3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145</v>
      </c>
      <c r="AU92" s="213" t="s">
        <v>86</v>
      </c>
      <c r="AV92" s="14" t="s">
        <v>141</v>
      </c>
      <c r="AW92" s="14" t="s">
        <v>37</v>
      </c>
      <c r="AX92" s="14" t="s">
        <v>84</v>
      </c>
      <c r="AY92" s="213" t="s">
        <v>134</v>
      </c>
    </row>
    <row r="93" spans="1:65" s="2" customFormat="1" ht="37.9" customHeight="1">
      <c r="A93" s="33"/>
      <c r="B93" s="34"/>
      <c r="C93" s="173" t="s">
        <v>86</v>
      </c>
      <c r="D93" s="173" t="s">
        <v>136</v>
      </c>
      <c r="E93" s="174" t="s">
        <v>148</v>
      </c>
      <c r="F93" s="175" t="s">
        <v>149</v>
      </c>
      <c r="G93" s="176" t="s">
        <v>139</v>
      </c>
      <c r="H93" s="177">
        <v>49</v>
      </c>
      <c r="I93" s="178"/>
      <c r="J93" s="179">
        <f>ROUND(I93*H93,2)</f>
        <v>0</v>
      </c>
      <c r="K93" s="175" t="s">
        <v>140</v>
      </c>
      <c r="L93" s="38"/>
      <c r="M93" s="180" t="s">
        <v>19</v>
      </c>
      <c r="N93" s="181" t="s">
        <v>47</v>
      </c>
      <c r="O93" s="63"/>
      <c r="P93" s="182">
        <f>O93*H93</f>
        <v>0</v>
      </c>
      <c r="Q93" s="182">
        <v>0</v>
      </c>
      <c r="R93" s="182">
        <f>Q93*H93</f>
        <v>0</v>
      </c>
      <c r="S93" s="182">
        <v>0.26</v>
      </c>
      <c r="T93" s="183">
        <f>S93*H93</f>
        <v>12.74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4" t="s">
        <v>141</v>
      </c>
      <c r="AT93" s="184" t="s">
        <v>136</v>
      </c>
      <c r="AU93" s="184" t="s">
        <v>86</v>
      </c>
      <c r="AY93" s="16" t="s">
        <v>134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84</v>
      </c>
      <c r="BK93" s="185">
        <f>ROUND(I93*H93,2)</f>
        <v>0</v>
      </c>
      <c r="BL93" s="16" t="s">
        <v>141</v>
      </c>
      <c r="BM93" s="184" t="s">
        <v>150</v>
      </c>
    </row>
    <row r="94" spans="1:65" s="2" customFormat="1" ht="11.25">
      <c r="A94" s="33"/>
      <c r="B94" s="34"/>
      <c r="C94" s="35"/>
      <c r="D94" s="186" t="s">
        <v>143</v>
      </c>
      <c r="E94" s="35"/>
      <c r="F94" s="187" t="s">
        <v>151</v>
      </c>
      <c r="G94" s="35"/>
      <c r="H94" s="35"/>
      <c r="I94" s="188"/>
      <c r="J94" s="35"/>
      <c r="K94" s="35"/>
      <c r="L94" s="38"/>
      <c r="M94" s="189"/>
      <c r="N94" s="19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143</v>
      </c>
      <c r="AU94" s="16" t="s">
        <v>86</v>
      </c>
    </row>
    <row r="95" spans="1:65" s="13" customFormat="1" ht="11.25">
      <c r="B95" s="191"/>
      <c r="C95" s="192"/>
      <c r="D95" s="193" t="s">
        <v>145</v>
      </c>
      <c r="E95" s="194" t="s">
        <v>19</v>
      </c>
      <c r="F95" s="195" t="s">
        <v>152</v>
      </c>
      <c r="G95" s="192"/>
      <c r="H95" s="196">
        <v>2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145</v>
      </c>
      <c r="AU95" s="202" t="s">
        <v>86</v>
      </c>
      <c r="AV95" s="13" t="s">
        <v>86</v>
      </c>
      <c r="AW95" s="13" t="s">
        <v>37</v>
      </c>
      <c r="AX95" s="13" t="s">
        <v>76</v>
      </c>
      <c r="AY95" s="202" t="s">
        <v>134</v>
      </c>
    </row>
    <row r="96" spans="1:65" s="13" customFormat="1" ht="11.25">
      <c r="B96" s="191"/>
      <c r="C96" s="192"/>
      <c r="D96" s="193" t="s">
        <v>145</v>
      </c>
      <c r="E96" s="194" t="s">
        <v>19</v>
      </c>
      <c r="F96" s="195" t="s">
        <v>153</v>
      </c>
      <c r="G96" s="192"/>
      <c r="H96" s="196">
        <v>45</v>
      </c>
      <c r="I96" s="197"/>
      <c r="J96" s="192"/>
      <c r="K96" s="192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145</v>
      </c>
      <c r="AU96" s="202" t="s">
        <v>86</v>
      </c>
      <c r="AV96" s="13" t="s">
        <v>86</v>
      </c>
      <c r="AW96" s="13" t="s">
        <v>37</v>
      </c>
      <c r="AX96" s="13" t="s">
        <v>76</v>
      </c>
      <c r="AY96" s="202" t="s">
        <v>134</v>
      </c>
    </row>
    <row r="97" spans="1:65" s="13" customFormat="1" ht="11.25">
      <c r="B97" s="191"/>
      <c r="C97" s="192"/>
      <c r="D97" s="193" t="s">
        <v>145</v>
      </c>
      <c r="E97" s="194" t="s">
        <v>19</v>
      </c>
      <c r="F97" s="195" t="s">
        <v>154</v>
      </c>
      <c r="G97" s="192"/>
      <c r="H97" s="196">
        <v>2</v>
      </c>
      <c r="I97" s="197"/>
      <c r="J97" s="192"/>
      <c r="K97" s="192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145</v>
      </c>
      <c r="AU97" s="202" t="s">
        <v>86</v>
      </c>
      <c r="AV97" s="13" t="s">
        <v>86</v>
      </c>
      <c r="AW97" s="13" t="s">
        <v>37</v>
      </c>
      <c r="AX97" s="13" t="s">
        <v>76</v>
      </c>
      <c r="AY97" s="202" t="s">
        <v>134</v>
      </c>
    </row>
    <row r="98" spans="1:65" s="14" customFormat="1" ht="11.25">
      <c r="B98" s="203"/>
      <c r="C98" s="204"/>
      <c r="D98" s="193" t="s">
        <v>145</v>
      </c>
      <c r="E98" s="205" t="s">
        <v>19</v>
      </c>
      <c r="F98" s="206" t="s">
        <v>147</v>
      </c>
      <c r="G98" s="204"/>
      <c r="H98" s="207">
        <v>49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145</v>
      </c>
      <c r="AU98" s="213" t="s">
        <v>86</v>
      </c>
      <c r="AV98" s="14" t="s">
        <v>141</v>
      </c>
      <c r="AW98" s="14" t="s">
        <v>37</v>
      </c>
      <c r="AX98" s="14" t="s">
        <v>84</v>
      </c>
      <c r="AY98" s="213" t="s">
        <v>134</v>
      </c>
    </row>
    <row r="99" spans="1:65" s="2" customFormat="1" ht="37.9" customHeight="1">
      <c r="A99" s="33"/>
      <c r="B99" s="34"/>
      <c r="C99" s="173" t="s">
        <v>155</v>
      </c>
      <c r="D99" s="173" t="s">
        <v>136</v>
      </c>
      <c r="E99" s="174" t="s">
        <v>156</v>
      </c>
      <c r="F99" s="175" t="s">
        <v>157</v>
      </c>
      <c r="G99" s="176" t="s">
        <v>139</v>
      </c>
      <c r="H99" s="177">
        <v>101</v>
      </c>
      <c r="I99" s="178"/>
      <c r="J99" s="179">
        <f>ROUND(I99*H99,2)</f>
        <v>0</v>
      </c>
      <c r="K99" s="175" t="s">
        <v>140</v>
      </c>
      <c r="L99" s="38"/>
      <c r="M99" s="180" t="s">
        <v>19</v>
      </c>
      <c r="N99" s="181" t="s">
        <v>47</v>
      </c>
      <c r="O99" s="63"/>
      <c r="P99" s="182">
        <f>O99*H99</f>
        <v>0</v>
      </c>
      <c r="Q99" s="182">
        <v>0</v>
      </c>
      <c r="R99" s="182">
        <f>Q99*H99</f>
        <v>0</v>
      </c>
      <c r="S99" s="182">
        <v>0.28999999999999998</v>
      </c>
      <c r="T99" s="183">
        <f>S99*H99</f>
        <v>29.29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4" t="s">
        <v>141</v>
      </c>
      <c r="AT99" s="184" t="s">
        <v>136</v>
      </c>
      <c r="AU99" s="184" t="s">
        <v>86</v>
      </c>
      <c r="AY99" s="16" t="s">
        <v>134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6" t="s">
        <v>84</v>
      </c>
      <c r="BK99" s="185">
        <f>ROUND(I99*H99,2)</f>
        <v>0</v>
      </c>
      <c r="BL99" s="16" t="s">
        <v>141</v>
      </c>
      <c r="BM99" s="184" t="s">
        <v>158</v>
      </c>
    </row>
    <row r="100" spans="1:65" s="2" customFormat="1" ht="11.25">
      <c r="A100" s="33"/>
      <c r="B100" s="34"/>
      <c r="C100" s="35"/>
      <c r="D100" s="186" t="s">
        <v>143</v>
      </c>
      <c r="E100" s="35"/>
      <c r="F100" s="187" t="s">
        <v>159</v>
      </c>
      <c r="G100" s="35"/>
      <c r="H100" s="35"/>
      <c r="I100" s="188"/>
      <c r="J100" s="35"/>
      <c r="K100" s="35"/>
      <c r="L100" s="38"/>
      <c r="M100" s="189"/>
      <c r="N100" s="190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86</v>
      </c>
    </row>
    <row r="101" spans="1:65" s="13" customFormat="1" ht="11.25">
      <c r="B101" s="191"/>
      <c r="C101" s="192"/>
      <c r="D101" s="193" t="s">
        <v>145</v>
      </c>
      <c r="E101" s="194" t="s">
        <v>19</v>
      </c>
      <c r="F101" s="195" t="s">
        <v>160</v>
      </c>
      <c r="G101" s="192"/>
      <c r="H101" s="196">
        <v>101</v>
      </c>
      <c r="I101" s="197"/>
      <c r="J101" s="192"/>
      <c r="K101" s="192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145</v>
      </c>
      <c r="AU101" s="202" t="s">
        <v>86</v>
      </c>
      <c r="AV101" s="13" t="s">
        <v>86</v>
      </c>
      <c r="AW101" s="13" t="s">
        <v>37</v>
      </c>
      <c r="AX101" s="13" t="s">
        <v>76</v>
      </c>
      <c r="AY101" s="202" t="s">
        <v>134</v>
      </c>
    </row>
    <row r="102" spans="1:65" s="14" customFormat="1" ht="11.25">
      <c r="B102" s="203"/>
      <c r="C102" s="204"/>
      <c r="D102" s="193" t="s">
        <v>145</v>
      </c>
      <c r="E102" s="205" t="s">
        <v>19</v>
      </c>
      <c r="F102" s="206" t="s">
        <v>147</v>
      </c>
      <c r="G102" s="204"/>
      <c r="H102" s="207">
        <v>101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145</v>
      </c>
      <c r="AU102" s="213" t="s">
        <v>86</v>
      </c>
      <c r="AV102" s="14" t="s">
        <v>141</v>
      </c>
      <c r="AW102" s="14" t="s">
        <v>37</v>
      </c>
      <c r="AX102" s="14" t="s">
        <v>84</v>
      </c>
      <c r="AY102" s="213" t="s">
        <v>134</v>
      </c>
    </row>
    <row r="103" spans="1:65" s="2" customFormat="1" ht="33" customHeight="1">
      <c r="A103" s="33"/>
      <c r="B103" s="34"/>
      <c r="C103" s="173" t="s">
        <v>141</v>
      </c>
      <c r="D103" s="173" t="s">
        <v>136</v>
      </c>
      <c r="E103" s="174" t="s">
        <v>161</v>
      </c>
      <c r="F103" s="175" t="s">
        <v>162</v>
      </c>
      <c r="G103" s="176" t="s">
        <v>139</v>
      </c>
      <c r="H103" s="177">
        <v>101</v>
      </c>
      <c r="I103" s="178"/>
      <c r="J103" s="179">
        <f>ROUND(I103*H103,2)</f>
        <v>0</v>
      </c>
      <c r="K103" s="175" t="s">
        <v>140</v>
      </c>
      <c r="L103" s="38"/>
      <c r="M103" s="180" t="s">
        <v>19</v>
      </c>
      <c r="N103" s="181" t="s">
        <v>47</v>
      </c>
      <c r="O103" s="63"/>
      <c r="P103" s="182">
        <f>O103*H103</f>
        <v>0</v>
      </c>
      <c r="Q103" s="182">
        <v>0</v>
      </c>
      <c r="R103" s="182">
        <f>Q103*H103</f>
        <v>0</v>
      </c>
      <c r="S103" s="182">
        <v>9.8000000000000004E-2</v>
      </c>
      <c r="T103" s="183">
        <f>S103*H103</f>
        <v>9.8979999999999997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4" t="s">
        <v>141</v>
      </c>
      <c r="AT103" s="184" t="s">
        <v>136</v>
      </c>
      <c r="AU103" s="184" t="s">
        <v>86</v>
      </c>
      <c r="AY103" s="16" t="s">
        <v>134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6" t="s">
        <v>84</v>
      </c>
      <c r="BK103" s="185">
        <f>ROUND(I103*H103,2)</f>
        <v>0</v>
      </c>
      <c r="BL103" s="16" t="s">
        <v>141</v>
      </c>
      <c r="BM103" s="184" t="s">
        <v>163</v>
      </c>
    </row>
    <row r="104" spans="1:65" s="2" customFormat="1" ht="11.25">
      <c r="A104" s="33"/>
      <c r="B104" s="34"/>
      <c r="C104" s="35"/>
      <c r="D104" s="186" t="s">
        <v>143</v>
      </c>
      <c r="E104" s="35"/>
      <c r="F104" s="187" t="s">
        <v>164</v>
      </c>
      <c r="G104" s="35"/>
      <c r="H104" s="35"/>
      <c r="I104" s="188"/>
      <c r="J104" s="35"/>
      <c r="K104" s="35"/>
      <c r="L104" s="38"/>
      <c r="M104" s="189"/>
      <c r="N104" s="190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143</v>
      </c>
      <c r="AU104" s="16" t="s">
        <v>86</v>
      </c>
    </row>
    <row r="105" spans="1:65" s="13" customFormat="1" ht="11.25">
      <c r="B105" s="191"/>
      <c r="C105" s="192"/>
      <c r="D105" s="193" t="s">
        <v>145</v>
      </c>
      <c r="E105" s="194" t="s">
        <v>19</v>
      </c>
      <c r="F105" s="195" t="s">
        <v>165</v>
      </c>
      <c r="G105" s="192"/>
      <c r="H105" s="196">
        <v>101</v>
      </c>
      <c r="I105" s="197"/>
      <c r="J105" s="192"/>
      <c r="K105" s="192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145</v>
      </c>
      <c r="AU105" s="202" t="s">
        <v>86</v>
      </c>
      <c r="AV105" s="13" t="s">
        <v>86</v>
      </c>
      <c r="AW105" s="13" t="s">
        <v>37</v>
      </c>
      <c r="AX105" s="13" t="s">
        <v>76</v>
      </c>
      <c r="AY105" s="202" t="s">
        <v>134</v>
      </c>
    </row>
    <row r="106" spans="1:65" s="14" customFormat="1" ht="11.25">
      <c r="B106" s="203"/>
      <c r="C106" s="204"/>
      <c r="D106" s="193" t="s">
        <v>145</v>
      </c>
      <c r="E106" s="205" t="s">
        <v>19</v>
      </c>
      <c r="F106" s="206" t="s">
        <v>147</v>
      </c>
      <c r="G106" s="204"/>
      <c r="H106" s="207">
        <v>101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145</v>
      </c>
      <c r="AU106" s="213" t="s">
        <v>86</v>
      </c>
      <c r="AV106" s="14" t="s">
        <v>141</v>
      </c>
      <c r="AW106" s="14" t="s">
        <v>37</v>
      </c>
      <c r="AX106" s="14" t="s">
        <v>84</v>
      </c>
      <c r="AY106" s="213" t="s">
        <v>134</v>
      </c>
    </row>
    <row r="107" spans="1:65" s="2" customFormat="1" ht="37.9" customHeight="1">
      <c r="A107" s="33"/>
      <c r="B107" s="34"/>
      <c r="C107" s="173" t="s">
        <v>166</v>
      </c>
      <c r="D107" s="173" t="s">
        <v>136</v>
      </c>
      <c r="E107" s="174" t="s">
        <v>167</v>
      </c>
      <c r="F107" s="175" t="s">
        <v>168</v>
      </c>
      <c r="G107" s="176" t="s">
        <v>139</v>
      </c>
      <c r="H107" s="177">
        <v>101</v>
      </c>
      <c r="I107" s="178"/>
      <c r="J107" s="179">
        <f>ROUND(I107*H107,2)</f>
        <v>0</v>
      </c>
      <c r="K107" s="175" t="s">
        <v>140</v>
      </c>
      <c r="L107" s="38"/>
      <c r="M107" s="180" t="s">
        <v>19</v>
      </c>
      <c r="N107" s="181" t="s">
        <v>47</v>
      </c>
      <c r="O107" s="63"/>
      <c r="P107" s="182">
        <f>O107*H107</f>
        <v>0</v>
      </c>
      <c r="Q107" s="182">
        <v>0</v>
      </c>
      <c r="R107" s="182">
        <f>Q107*H107</f>
        <v>0</v>
      </c>
      <c r="S107" s="182">
        <v>0.22</v>
      </c>
      <c r="T107" s="183">
        <f>S107*H107</f>
        <v>22.22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4" t="s">
        <v>141</v>
      </c>
      <c r="AT107" s="184" t="s">
        <v>136</v>
      </c>
      <c r="AU107" s="184" t="s">
        <v>86</v>
      </c>
      <c r="AY107" s="16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6" t="s">
        <v>84</v>
      </c>
      <c r="BK107" s="185">
        <f>ROUND(I107*H107,2)</f>
        <v>0</v>
      </c>
      <c r="BL107" s="16" t="s">
        <v>141</v>
      </c>
      <c r="BM107" s="184" t="s">
        <v>169</v>
      </c>
    </row>
    <row r="108" spans="1:65" s="2" customFormat="1" ht="11.25">
      <c r="A108" s="33"/>
      <c r="B108" s="34"/>
      <c r="C108" s="35"/>
      <c r="D108" s="186" t="s">
        <v>143</v>
      </c>
      <c r="E108" s="35"/>
      <c r="F108" s="187" t="s">
        <v>170</v>
      </c>
      <c r="G108" s="35"/>
      <c r="H108" s="35"/>
      <c r="I108" s="188"/>
      <c r="J108" s="35"/>
      <c r="K108" s="35"/>
      <c r="L108" s="38"/>
      <c r="M108" s="189"/>
      <c r="N108" s="190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143</v>
      </c>
      <c r="AU108" s="16" t="s">
        <v>86</v>
      </c>
    </row>
    <row r="109" spans="1:65" s="13" customFormat="1" ht="11.25">
      <c r="B109" s="191"/>
      <c r="C109" s="192"/>
      <c r="D109" s="193" t="s">
        <v>145</v>
      </c>
      <c r="E109" s="194" t="s">
        <v>19</v>
      </c>
      <c r="F109" s="195" t="s">
        <v>171</v>
      </c>
      <c r="G109" s="192"/>
      <c r="H109" s="196">
        <v>101</v>
      </c>
      <c r="I109" s="197"/>
      <c r="J109" s="192"/>
      <c r="K109" s="192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145</v>
      </c>
      <c r="AU109" s="202" t="s">
        <v>86</v>
      </c>
      <c r="AV109" s="13" t="s">
        <v>86</v>
      </c>
      <c r="AW109" s="13" t="s">
        <v>37</v>
      </c>
      <c r="AX109" s="13" t="s">
        <v>76</v>
      </c>
      <c r="AY109" s="202" t="s">
        <v>134</v>
      </c>
    </row>
    <row r="110" spans="1:65" s="14" customFormat="1" ht="11.25">
      <c r="B110" s="203"/>
      <c r="C110" s="204"/>
      <c r="D110" s="193" t="s">
        <v>145</v>
      </c>
      <c r="E110" s="205" t="s">
        <v>19</v>
      </c>
      <c r="F110" s="206" t="s">
        <v>147</v>
      </c>
      <c r="G110" s="204"/>
      <c r="H110" s="207">
        <v>101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145</v>
      </c>
      <c r="AU110" s="213" t="s">
        <v>86</v>
      </c>
      <c r="AV110" s="14" t="s">
        <v>141</v>
      </c>
      <c r="AW110" s="14" t="s">
        <v>37</v>
      </c>
      <c r="AX110" s="14" t="s">
        <v>84</v>
      </c>
      <c r="AY110" s="213" t="s">
        <v>134</v>
      </c>
    </row>
    <row r="111" spans="1:65" s="2" customFormat="1" ht="37.9" customHeight="1">
      <c r="A111" s="33"/>
      <c r="B111" s="34"/>
      <c r="C111" s="173" t="s">
        <v>172</v>
      </c>
      <c r="D111" s="173" t="s">
        <v>136</v>
      </c>
      <c r="E111" s="174" t="s">
        <v>173</v>
      </c>
      <c r="F111" s="175" t="s">
        <v>174</v>
      </c>
      <c r="G111" s="176" t="s">
        <v>139</v>
      </c>
      <c r="H111" s="177">
        <v>4</v>
      </c>
      <c r="I111" s="178"/>
      <c r="J111" s="179">
        <f>ROUND(I111*H111,2)</f>
        <v>0</v>
      </c>
      <c r="K111" s="175" t="s">
        <v>140</v>
      </c>
      <c r="L111" s="38"/>
      <c r="M111" s="180" t="s">
        <v>19</v>
      </c>
      <c r="N111" s="181" t="s">
        <v>47</v>
      </c>
      <c r="O111" s="63"/>
      <c r="P111" s="182">
        <f>O111*H111</f>
        <v>0</v>
      </c>
      <c r="Q111" s="182">
        <v>0</v>
      </c>
      <c r="R111" s="182">
        <f>Q111*H111</f>
        <v>0</v>
      </c>
      <c r="S111" s="182">
        <v>0.17</v>
      </c>
      <c r="T111" s="183">
        <f>S111*H111</f>
        <v>0.68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4" t="s">
        <v>141</v>
      </c>
      <c r="AT111" s="184" t="s">
        <v>136</v>
      </c>
      <c r="AU111" s="184" t="s">
        <v>86</v>
      </c>
      <c r="AY111" s="16" t="s">
        <v>134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6" t="s">
        <v>84</v>
      </c>
      <c r="BK111" s="185">
        <f>ROUND(I111*H111,2)</f>
        <v>0</v>
      </c>
      <c r="BL111" s="16" t="s">
        <v>141</v>
      </c>
      <c r="BM111" s="184" t="s">
        <v>175</v>
      </c>
    </row>
    <row r="112" spans="1:65" s="2" customFormat="1" ht="11.25">
      <c r="A112" s="33"/>
      <c r="B112" s="34"/>
      <c r="C112" s="35"/>
      <c r="D112" s="186" t="s">
        <v>143</v>
      </c>
      <c r="E112" s="35"/>
      <c r="F112" s="187" t="s">
        <v>176</v>
      </c>
      <c r="G112" s="35"/>
      <c r="H112" s="35"/>
      <c r="I112" s="188"/>
      <c r="J112" s="35"/>
      <c r="K112" s="35"/>
      <c r="L112" s="38"/>
      <c r="M112" s="189"/>
      <c r="N112" s="190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143</v>
      </c>
      <c r="AU112" s="16" t="s">
        <v>86</v>
      </c>
    </row>
    <row r="113" spans="1:65" s="13" customFormat="1" ht="11.25">
      <c r="B113" s="191"/>
      <c r="C113" s="192"/>
      <c r="D113" s="193" t="s">
        <v>145</v>
      </c>
      <c r="E113" s="194" t="s">
        <v>19</v>
      </c>
      <c r="F113" s="195" t="s">
        <v>177</v>
      </c>
      <c r="G113" s="192"/>
      <c r="H113" s="196">
        <v>2</v>
      </c>
      <c r="I113" s="197"/>
      <c r="J113" s="192"/>
      <c r="K113" s="192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145</v>
      </c>
      <c r="AU113" s="202" t="s">
        <v>86</v>
      </c>
      <c r="AV113" s="13" t="s">
        <v>86</v>
      </c>
      <c r="AW113" s="13" t="s">
        <v>37</v>
      </c>
      <c r="AX113" s="13" t="s">
        <v>76</v>
      </c>
      <c r="AY113" s="202" t="s">
        <v>134</v>
      </c>
    </row>
    <row r="114" spans="1:65" s="13" customFormat="1" ht="11.25">
      <c r="B114" s="191"/>
      <c r="C114" s="192"/>
      <c r="D114" s="193" t="s">
        <v>145</v>
      </c>
      <c r="E114" s="194" t="s">
        <v>19</v>
      </c>
      <c r="F114" s="195" t="s">
        <v>178</v>
      </c>
      <c r="G114" s="192"/>
      <c r="H114" s="196">
        <v>2</v>
      </c>
      <c r="I114" s="197"/>
      <c r="J114" s="192"/>
      <c r="K114" s="192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145</v>
      </c>
      <c r="AU114" s="202" t="s">
        <v>86</v>
      </c>
      <c r="AV114" s="13" t="s">
        <v>86</v>
      </c>
      <c r="AW114" s="13" t="s">
        <v>37</v>
      </c>
      <c r="AX114" s="13" t="s">
        <v>76</v>
      </c>
      <c r="AY114" s="202" t="s">
        <v>134</v>
      </c>
    </row>
    <row r="115" spans="1:65" s="14" customFormat="1" ht="11.25">
      <c r="B115" s="203"/>
      <c r="C115" s="204"/>
      <c r="D115" s="193" t="s">
        <v>145</v>
      </c>
      <c r="E115" s="205" t="s">
        <v>19</v>
      </c>
      <c r="F115" s="206" t="s">
        <v>147</v>
      </c>
      <c r="G115" s="204"/>
      <c r="H115" s="207">
        <v>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145</v>
      </c>
      <c r="AU115" s="213" t="s">
        <v>86</v>
      </c>
      <c r="AV115" s="14" t="s">
        <v>141</v>
      </c>
      <c r="AW115" s="14" t="s">
        <v>37</v>
      </c>
      <c r="AX115" s="14" t="s">
        <v>84</v>
      </c>
      <c r="AY115" s="213" t="s">
        <v>134</v>
      </c>
    </row>
    <row r="116" spans="1:65" s="2" customFormat="1" ht="37.9" customHeight="1">
      <c r="A116" s="33"/>
      <c r="B116" s="34"/>
      <c r="C116" s="173" t="s">
        <v>179</v>
      </c>
      <c r="D116" s="173" t="s">
        <v>136</v>
      </c>
      <c r="E116" s="174" t="s">
        <v>180</v>
      </c>
      <c r="F116" s="175" t="s">
        <v>181</v>
      </c>
      <c r="G116" s="176" t="s">
        <v>139</v>
      </c>
      <c r="H116" s="177">
        <v>45</v>
      </c>
      <c r="I116" s="178"/>
      <c r="J116" s="179">
        <f>ROUND(I116*H116,2)</f>
        <v>0</v>
      </c>
      <c r="K116" s="175" t="s">
        <v>140</v>
      </c>
      <c r="L116" s="38"/>
      <c r="M116" s="180" t="s">
        <v>19</v>
      </c>
      <c r="N116" s="181" t="s">
        <v>47</v>
      </c>
      <c r="O116" s="63"/>
      <c r="P116" s="182">
        <f>O116*H116</f>
        <v>0</v>
      </c>
      <c r="Q116" s="182">
        <v>0</v>
      </c>
      <c r="R116" s="182">
        <f>Q116*H116</f>
        <v>0</v>
      </c>
      <c r="S116" s="182">
        <v>0.28999999999999998</v>
      </c>
      <c r="T116" s="183">
        <f>S116*H116</f>
        <v>13.049999999999999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4" t="s">
        <v>141</v>
      </c>
      <c r="AT116" s="184" t="s">
        <v>136</v>
      </c>
      <c r="AU116" s="184" t="s">
        <v>86</v>
      </c>
      <c r="AY116" s="16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6" t="s">
        <v>84</v>
      </c>
      <c r="BK116" s="185">
        <f>ROUND(I116*H116,2)</f>
        <v>0</v>
      </c>
      <c r="BL116" s="16" t="s">
        <v>141</v>
      </c>
      <c r="BM116" s="184" t="s">
        <v>182</v>
      </c>
    </row>
    <row r="117" spans="1:65" s="2" customFormat="1" ht="11.25">
      <c r="A117" s="33"/>
      <c r="B117" s="34"/>
      <c r="C117" s="35"/>
      <c r="D117" s="186" t="s">
        <v>143</v>
      </c>
      <c r="E117" s="35"/>
      <c r="F117" s="187" t="s">
        <v>183</v>
      </c>
      <c r="G117" s="35"/>
      <c r="H117" s="35"/>
      <c r="I117" s="188"/>
      <c r="J117" s="35"/>
      <c r="K117" s="35"/>
      <c r="L117" s="38"/>
      <c r="M117" s="189"/>
      <c r="N117" s="190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143</v>
      </c>
      <c r="AU117" s="16" t="s">
        <v>86</v>
      </c>
    </row>
    <row r="118" spans="1:65" s="13" customFormat="1" ht="11.25">
      <c r="B118" s="191"/>
      <c r="C118" s="192"/>
      <c r="D118" s="193" t="s">
        <v>145</v>
      </c>
      <c r="E118" s="194" t="s">
        <v>19</v>
      </c>
      <c r="F118" s="195" t="s">
        <v>184</v>
      </c>
      <c r="G118" s="192"/>
      <c r="H118" s="196">
        <v>45</v>
      </c>
      <c r="I118" s="197"/>
      <c r="J118" s="192"/>
      <c r="K118" s="192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145</v>
      </c>
      <c r="AU118" s="202" t="s">
        <v>86</v>
      </c>
      <c r="AV118" s="13" t="s">
        <v>86</v>
      </c>
      <c r="AW118" s="13" t="s">
        <v>37</v>
      </c>
      <c r="AX118" s="13" t="s">
        <v>76</v>
      </c>
      <c r="AY118" s="202" t="s">
        <v>134</v>
      </c>
    </row>
    <row r="119" spans="1:65" s="14" customFormat="1" ht="11.25">
      <c r="B119" s="203"/>
      <c r="C119" s="204"/>
      <c r="D119" s="193" t="s">
        <v>145</v>
      </c>
      <c r="E119" s="205" t="s">
        <v>19</v>
      </c>
      <c r="F119" s="206" t="s">
        <v>147</v>
      </c>
      <c r="G119" s="204"/>
      <c r="H119" s="207">
        <v>45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145</v>
      </c>
      <c r="AU119" s="213" t="s">
        <v>86</v>
      </c>
      <c r="AV119" s="14" t="s">
        <v>141</v>
      </c>
      <c r="AW119" s="14" t="s">
        <v>37</v>
      </c>
      <c r="AX119" s="14" t="s">
        <v>84</v>
      </c>
      <c r="AY119" s="213" t="s">
        <v>134</v>
      </c>
    </row>
    <row r="120" spans="1:65" s="2" customFormat="1" ht="37.9" customHeight="1">
      <c r="A120" s="33"/>
      <c r="B120" s="34"/>
      <c r="C120" s="173" t="s">
        <v>185</v>
      </c>
      <c r="D120" s="173" t="s">
        <v>136</v>
      </c>
      <c r="E120" s="174" t="s">
        <v>180</v>
      </c>
      <c r="F120" s="175" t="s">
        <v>181</v>
      </c>
      <c r="G120" s="176" t="s">
        <v>139</v>
      </c>
      <c r="H120" s="177">
        <v>22</v>
      </c>
      <c r="I120" s="178"/>
      <c r="J120" s="179">
        <f>ROUND(I120*H120,2)</f>
        <v>0</v>
      </c>
      <c r="K120" s="175" t="s">
        <v>140</v>
      </c>
      <c r="L120" s="38"/>
      <c r="M120" s="180" t="s">
        <v>19</v>
      </c>
      <c r="N120" s="181" t="s">
        <v>47</v>
      </c>
      <c r="O120" s="63"/>
      <c r="P120" s="182">
        <f>O120*H120</f>
        <v>0</v>
      </c>
      <c r="Q120" s="182">
        <v>0</v>
      </c>
      <c r="R120" s="182">
        <f>Q120*H120</f>
        <v>0</v>
      </c>
      <c r="S120" s="182">
        <v>0.28999999999999998</v>
      </c>
      <c r="T120" s="183">
        <f>S120*H120</f>
        <v>6.38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4" t="s">
        <v>141</v>
      </c>
      <c r="AT120" s="184" t="s">
        <v>136</v>
      </c>
      <c r="AU120" s="184" t="s">
        <v>86</v>
      </c>
      <c r="AY120" s="16" t="s">
        <v>134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6" t="s">
        <v>84</v>
      </c>
      <c r="BK120" s="185">
        <f>ROUND(I120*H120,2)</f>
        <v>0</v>
      </c>
      <c r="BL120" s="16" t="s">
        <v>141</v>
      </c>
      <c r="BM120" s="184" t="s">
        <v>186</v>
      </c>
    </row>
    <row r="121" spans="1:65" s="2" customFormat="1" ht="11.25">
      <c r="A121" s="33"/>
      <c r="B121" s="34"/>
      <c r="C121" s="35"/>
      <c r="D121" s="186" t="s">
        <v>143</v>
      </c>
      <c r="E121" s="35"/>
      <c r="F121" s="187" t="s">
        <v>183</v>
      </c>
      <c r="G121" s="35"/>
      <c r="H121" s="35"/>
      <c r="I121" s="188"/>
      <c r="J121" s="35"/>
      <c r="K121" s="35"/>
      <c r="L121" s="38"/>
      <c r="M121" s="189"/>
      <c r="N121" s="190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143</v>
      </c>
      <c r="AU121" s="16" t="s">
        <v>86</v>
      </c>
    </row>
    <row r="122" spans="1:65" s="13" customFormat="1" ht="11.25">
      <c r="B122" s="191"/>
      <c r="C122" s="192"/>
      <c r="D122" s="193" t="s">
        <v>145</v>
      </c>
      <c r="E122" s="194" t="s">
        <v>19</v>
      </c>
      <c r="F122" s="195" t="s">
        <v>187</v>
      </c>
      <c r="G122" s="192"/>
      <c r="H122" s="196">
        <v>22</v>
      </c>
      <c r="I122" s="197"/>
      <c r="J122" s="192"/>
      <c r="K122" s="192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145</v>
      </c>
      <c r="AU122" s="202" t="s">
        <v>86</v>
      </c>
      <c r="AV122" s="13" t="s">
        <v>86</v>
      </c>
      <c r="AW122" s="13" t="s">
        <v>37</v>
      </c>
      <c r="AX122" s="13" t="s">
        <v>76</v>
      </c>
      <c r="AY122" s="202" t="s">
        <v>134</v>
      </c>
    </row>
    <row r="123" spans="1:65" s="14" customFormat="1" ht="11.25">
      <c r="B123" s="203"/>
      <c r="C123" s="204"/>
      <c r="D123" s="193" t="s">
        <v>145</v>
      </c>
      <c r="E123" s="205" t="s">
        <v>19</v>
      </c>
      <c r="F123" s="206" t="s">
        <v>147</v>
      </c>
      <c r="G123" s="204"/>
      <c r="H123" s="207">
        <v>22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145</v>
      </c>
      <c r="AU123" s="213" t="s">
        <v>86</v>
      </c>
      <c r="AV123" s="14" t="s">
        <v>141</v>
      </c>
      <c r="AW123" s="14" t="s">
        <v>37</v>
      </c>
      <c r="AX123" s="14" t="s">
        <v>84</v>
      </c>
      <c r="AY123" s="213" t="s">
        <v>134</v>
      </c>
    </row>
    <row r="124" spans="1:65" s="2" customFormat="1" ht="37.9" customHeight="1">
      <c r="A124" s="33"/>
      <c r="B124" s="34"/>
      <c r="C124" s="173" t="s">
        <v>188</v>
      </c>
      <c r="D124" s="173" t="s">
        <v>136</v>
      </c>
      <c r="E124" s="174" t="s">
        <v>189</v>
      </c>
      <c r="F124" s="175" t="s">
        <v>190</v>
      </c>
      <c r="G124" s="176" t="s">
        <v>139</v>
      </c>
      <c r="H124" s="177">
        <v>10</v>
      </c>
      <c r="I124" s="178"/>
      <c r="J124" s="179">
        <f>ROUND(I124*H124,2)</f>
        <v>0</v>
      </c>
      <c r="K124" s="175" t="s">
        <v>140</v>
      </c>
      <c r="L124" s="38"/>
      <c r="M124" s="180" t="s">
        <v>19</v>
      </c>
      <c r="N124" s="181" t="s">
        <v>47</v>
      </c>
      <c r="O124" s="63"/>
      <c r="P124" s="182">
        <f>O124*H124</f>
        <v>0</v>
      </c>
      <c r="Q124" s="182">
        <v>0</v>
      </c>
      <c r="R124" s="182">
        <f>Q124*H124</f>
        <v>0</v>
      </c>
      <c r="S124" s="182">
        <v>0.57999999999999996</v>
      </c>
      <c r="T124" s="183">
        <f>S124*H124</f>
        <v>5.8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4" t="s">
        <v>141</v>
      </c>
      <c r="AT124" s="184" t="s">
        <v>136</v>
      </c>
      <c r="AU124" s="184" t="s">
        <v>86</v>
      </c>
      <c r="AY124" s="16" t="s">
        <v>134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6" t="s">
        <v>84</v>
      </c>
      <c r="BK124" s="185">
        <f>ROUND(I124*H124,2)</f>
        <v>0</v>
      </c>
      <c r="BL124" s="16" t="s">
        <v>141</v>
      </c>
      <c r="BM124" s="184" t="s">
        <v>191</v>
      </c>
    </row>
    <row r="125" spans="1:65" s="2" customFormat="1" ht="11.25">
      <c r="A125" s="33"/>
      <c r="B125" s="34"/>
      <c r="C125" s="35"/>
      <c r="D125" s="186" t="s">
        <v>143</v>
      </c>
      <c r="E125" s="35"/>
      <c r="F125" s="187" t="s">
        <v>192</v>
      </c>
      <c r="G125" s="35"/>
      <c r="H125" s="35"/>
      <c r="I125" s="188"/>
      <c r="J125" s="35"/>
      <c r="K125" s="35"/>
      <c r="L125" s="38"/>
      <c r="M125" s="189"/>
      <c r="N125" s="19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143</v>
      </c>
      <c r="AU125" s="16" t="s">
        <v>86</v>
      </c>
    </row>
    <row r="126" spans="1:65" s="13" customFormat="1" ht="11.25">
      <c r="B126" s="191"/>
      <c r="C126" s="192"/>
      <c r="D126" s="193" t="s">
        <v>145</v>
      </c>
      <c r="E126" s="194" t="s">
        <v>19</v>
      </c>
      <c r="F126" s="195" t="s">
        <v>193</v>
      </c>
      <c r="G126" s="192"/>
      <c r="H126" s="196">
        <v>10</v>
      </c>
      <c r="I126" s="197"/>
      <c r="J126" s="192"/>
      <c r="K126" s="192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145</v>
      </c>
      <c r="AU126" s="202" t="s">
        <v>86</v>
      </c>
      <c r="AV126" s="13" t="s">
        <v>86</v>
      </c>
      <c r="AW126" s="13" t="s">
        <v>37</v>
      </c>
      <c r="AX126" s="13" t="s">
        <v>76</v>
      </c>
      <c r="AY126" s="202" t="s">
        <v>134</v>
      </c>
    </row>
    <row r="127" spans="1:65" s="14" customFormat="1" ht="11.25">
      <c r="B127" s="203"/>
      <c r="C127" s="204"/>
      <c r="D127" s="193" t="s">
        <v>145</v>
      </c>
      <c r="E127" s="205" t="s">
        <v>19</v>
      </c>
      <c r="F127" s="206" t="s">
        <v>147</v>
      </c>
      <c r="G127" s="204"/>
      <c r="H127" s="207">
        <v>10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145</v>
      </c>
      <c r="AU127" s="213" t="s">
        <v>86</v>
      </c>
      <c r="AV127" s="14" t="s">
        <v>141</v>
      </c>
      <c r="AW127" s="14" t="s">
        <v>37</v>
      </c>
      <c r="AX127" s="14" t="s">
        <v>84</v>
      </c>
      <c r="AY127" s="213" t="s">
        <v>134</v>
      </c>
    </row>
    <row r="128" spans="1:65" s="2" customFormat="1" ht="33" customHeight="1">
      <c r="A128" s="33"/>
      <c r="B128" s="34"/>
      <c r="C128" s="173" t="s">
        <v>194</v>
      </c>
      <c r="D128" s="173" t="s">
        <v>136</v>
      </c>
      <c r="E128" s="174" t="s">
        <v>195</v>
      </c>
      <c r="F128" s="175" t="s">
        <v>196</v>
      </c>
      <c r="G128" s="176" t="s">
        <v>139</v>
      </c>
      <c r="H128" s="177">
        <v>80</v>
      </c>
      <c r="I128" s="178"/>
      <c r="J128" s="179">
        <f>ROUND(I128*H128,2)</f>
        <v>0</v>
      </c>
      <c r="K128" s="175" t="s">
        <v>140</v>
      </c>
      <c r="L128" s="38"/>
      <c r="M128" s="180" t="s">
        <v>19</v>
      </c>
      <c r="N128" s="181" t="s">
        <v>47</v>
      </c>
      <c r="O128" s="63"/>
      <c r="P128" s="182">
        <f>O128*H128</f>
        <v>0</v>
      </c>
      <c r="Q128" s="182">
        <v>0</v>
      </c>
      <c r="R128" s="182">
        <f>Q128*H128</f>
        <v>0</v>
      </c>
      <c r="S128" s="182">
        <v>0.22</v>
      </c>
      <c r="T128" s="183">
        <f>S128*H128</f>
        <v>17.600000000000001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4" t="s">
        <v>141</v>
      </c>
      <c r="AT128" s="184" t="s">
        <v>136</v>
      </c>
      <c r="AU128" s="184" t="s">
        <v>86</v>
      </c>
      <c r="AY128" s="16" t="s">
        <v>134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6" t="s">
        <v>84</v>
      </c>
      <c r="BK128" s="185">
        <f>ROUND(I128*H128,2)</f>
        <v>0</v>
      </c>
      <c r="BL128" s="16" t="s">
        <v>141</v>
      </c>
      <c r="BM128" s="184" t="s">
        <v>197</v>
      </c>
    </row>
    <row r="129" spans="1:65" s="2" customFormat="1" ht="11.25">
      <c r="A129" s="33"/>
      <c r="B129" s="34"/>
      <c r="C129" s="35"/>
      <c r="D129" s="186" t="s">
        <v>143</v>
      </c>
      <c r="E129" s="35"/>
      <c r="F129" s="187" t="s">
        <v>198</v>
      </c>
      <c r="G129" s="35"/>
      <c r="H129" s="35"/>
      <c r="I129" s="188"/>
      <c r="J129" s="35"/>
      <c r="K129" s="35"/>
      <c r="L129" s="38"/>
      <c r="M129" s="189"/>
      <c r="N129" s="190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143</v>
      </c>
      <c r="AU129" s="16" t="s">
        <v>86</v>
      </c>
    </row>
    <row r="130" spans="1:65" s="13" customFormat="1" ht="11.25">
      <c r="B130" s="191"/>
      <c r="C130" s="192"/>
      <c r="D130" s="193" t="s">
        <v>145</v>
      </c>
      <c r="E130" s="194" t="s">
        <v>19</v>
      </c>
      <c r="F130" s="195" t="s">
        <v>193</v>
      </c>
      <c r="G130" s="192"/>
      <c r="H130" s="196">
        <v>10</v>
      </c>
      <c r="I130" s="197"/>
      <c r="J130" s="192"/>
      <c r="K130" s="192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145</v>
      </c>
      <c r="AU130" s="202" t="s">
        <v>86</v>
      </c>
      <c r="AV130" s="13" t="s">
        <v>86</v>
      </c>
      <c r="AW130" s="13" t="s">
        <v>37</v>
      </c>
      <c r="AX130" s="13" t="s">
        <v>76</v>
      </c>
      <c r="AY130" s="202" t="s">
        <v>134</v>
      </c>
    </row>
    <row r="131" spans="1:65" s="13" customFormat="1" ht="11.25">
      <c r="B131" s="191"/>
      <c r="C131" s="192"/>
      <c r="D131" s="193" t="s">
        <v>145</v>
      </c>
      <c r="E131" s="194" t="s">
        <v>19</v>
      </c>
      <c r="F131" s="195" t="s">
        <v>187</v>
      </c>
      <c r="G131" s="192"/>
      <c r="H131" s="196">
        <v>22</v>
      </c>
      <c r="I131" s="197"/>
      <c r="J131" s="192"/>
      <c r="K131" s="192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145</v>
      </c>
      <c r="AU131" s="202" t="s">
        <v>86</v>
      </c>
      <c r="AV131" s="13" t="s">
        <v>86</v>
      </c>
      <c r="AW131" s="13" t="s">
        <v>37</v>
      </c>
      <c r="AX131" s="13" t="s">
        <v>76</v>
      </c>
      <c r="AY131" s="202" t="s">
        <v>134</v>
      </c>
    </row>
    <row r="132" spans="1:65" s="13" customFormat="1" ht="11.25">
      <c r="B132" s="191"/>
      <c r="C132" s="192"/>
      <c r="D132" s="193" t="s">
        <v>145</v>
      </c>
      <c r="E132" s="194" t="s">
        <v>19</v>
      </c>
      <c r="F132" s="195" t="s">
        <v>199</v>
      </c>
      <c r="G132" s="192"/>
      <c r="H132" s="196">
        <v>1</v>
      </c>
      <c r="I132" s="197"/>
      <c r="J132" s="192"/>
      <c r="K132" s="192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145</v>
      </c>
      <c r="AU132" s="202" t="s">
        <v>86</v>
      </c>
      <c r="AV132" s="13" t="s">
        <v>86</v>
      </c>
      <c r="AW132" s="13" t="s">
        <v>37</v>
      </c>
      <c r="AX132" s="13" t="s">
        <v>76</v>
      </c>
      <c r="AY132" s="202" t="s">
        <v>134</v>
      </c>
    </row>
    <row r="133" spans="1:65" s="13" customFormat="1" ht="11.25">
      <c r="B133" s="191"/>
      <c r="C133" s="192"/>
      <c r="D133" s="193" t="s">
        <v>145</v>
      </c>
      <c r="E133" s="194" t="s">
        <v>19</v>
      </c>
      <c r="F133" s="195" t="s">
        <v>200</v>
      </c>
      <c r="G133" s="192"/>
      <c r="H133" s="196">
        <v>47</v>
      </c>
      <c r="I133" s="197"/>
      <c r="J133" s="192"/>
      <c r="K133" s="192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145</v>
      </c>
      <c r="AU133" s="202" t="s">
        <v>86</v>
      </c>
      <c r="AV133" s="13" t="s">
        <v>86</v>
      </c>
      <c r="AW133" s="13" t="s">
        <v>37</v>
      </c>
      <c r="AX133" s="13" t="s">
        <v>76</v>
      </c>
      <c r="AY133" s="202" t="s">
        <v>134</v>
      </c>
    </row>
    <row r="134" spans="1:65" s="14" customFormat="1" ht="11.25">
      <c r="B134" s="203"/>
      <c r="C134" s="204"/>
      <c r="D134" s="193" t="s">
        <v>145</v>
      </c>
      <c r="E134" s="205" t="s">
        <v>19</v>
      </c>
      <c r="F134" s="206" t="s">
        <v>147</v>
      </c>
      <c r="G134" s="204"/>
      <c r="H134" s="207">
        <v>80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145</v>
      </c>
      <c r="AU134" s="213" t="s">
        <v>86</v>
      </c>
      <c r="AV134" s="14" t="s">
        <v>141</v>
      </c>
      <c r="AW134" s="14" t="s">
        <v>37</v>
      </c>
      <c r="AX134" s="14" t="s">
        <v>84</v>
      </c>
      <c r="AY134" s="213" t="s">
        <v>134</v>
      </c>
    </row>
    <row r="135" spans="1:65" s="2" customFormat="1" ht="24.2" customHeight="1">
      <c r="A135" s="33"/>
      <c r="B135" s="34"/>
      <c r="C135" s="173" t="s">
        <v>201</v>
      </c>
      <c r="D135" s="173" t="s">
        <v>136</v>
      </c>
      <c r="E135" s="174" t="s">
        <v>202</v>
      </c>
      <c r="F135" s="175" t="s">
        <v>203</v>
      </c>
      <c r="G135" s="176" t="s">
        <v>139</v>
      </c>
      <c r="H135" s="177">
        <v>4</v>
      </c>
      <c r="I135" s="178"/>
      <c r="J135" s="179">
        <f>ROUND(I135*H135,2)</f>
        <v>0</v>
      </c>
      <c r="K135" s="175" t="s">
        <v>140</v>
      </c>
      <c r="L135" s="38"/>
      <c r="M135" s="180" t="s">
        <v>19</v>
      </c>
      <c r="N135" s="181" t="s">
        <v>47</v>
      </c>
      <c r="O135" s="63"/>
      <c r="P135" s="182">
        <f>O135*H135</f>
        <v>0</v>
      </c>
      <c r="Q135" s="182">
        <v>1.0000000000000001E-5</v>
      </c>
      <c r="R135" s="182">
        <f>Q135*H135</f>
        <v>4.0000000000000003E-5</v>
      </c>
      <c r="S135" s="182">
        <v>0.115</v>
      </c>
      <c r="T135" s="183">
        <f>S135*H135</f>
        <v>0.46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4" t="s">
        <v>141</v>
      </c>
      <c r="AT135" s="184" t="s">
        <v>136</v>
      </c>
      <c r="AU135" s="184" t="s">
        <v>86</v>
      </c>
      <c r="AY135" s="16" t="s">
        <v>134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6" t="s">
        <v>84</v>
      </c>
      <c r="BK135" s="185">
        <f>ROUND(I135*H135,2)</f>
        <v>0</v>
      </c>
      <c r="BL135" s="16" t="s">
        <v>141</v>
      </c>
      <c r="BM135" s="184" t="s">
        <v>204</v>
      </c>
    </row>
    <row r="136" spans="1:65" s="2" customFormat="1" ht="11.25">
      <c r="A136" s="33"/>
      <c r="B136" s="34"/>
      <c r="C136" s="35"/>
      <c r="D136" s="186" t="s">
        <v>143</v>
      </c>
      <c r="E136" s="35"/>
      <c r="F136" s="187" t="s">
        <v>205</v>
      </c>
      <c r="G136" s="35"/>
      <c r="H136" s="35"/>
      <c r="I136" s="188"/>
      <c r="J136" s="35"/>
      <c r="K136" s="35"/>
      <c r="L136" s="38"/>
      <c r="M136" s="189"/>
      <c r="N136" s="190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143</v>
      </c>
      <c r="AU136" s="16" t="s">
        <v>86</v>
      </c>
    </row>
    <row r="137" spans="1:65" s="13" customFormat="1" ht="11.25">
      <c r="B137" s="191"/>
      <c r="C137" s="192"/>
      <c r="D137" s="193" t="s">
        <v>145</v>
      </c>
      <c r="E137" s="194" t="s">
        <v>19</v>
      </c>
      <c r="F137" s="195" t="s">
        <v>206</v>
      </c>
      <c r="G137" s="192"/>
      <c r="H137" s="196">
        <v>4</v>
      </c>
      <c r="I137" s="197"/>
      <c r="J137" s="192"/>
      <c r="K137" s="192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145</v>
      </c>
      <c r="AU137" s="202" t="s">
        <v>86</v>
      </c>
      <c r="AV137" s="13" t="s">
        <v>86</v>
      </c>
      <c r="AW137" s="13" t="s">
        <v>37</v>
      </c>
      <c r="AX137" s="13" t="s">
        <v>76</v>
      </c>
      <c r="AY137" s="202" t="s">
        <v>134</v>
      </c>
    </row>
    <row r="138" spans="1:65" s="14" customFormat="1" ht="11.25">
      <c r="B138" s="203"/>
      <c r="C138" s="204"/>
      <c r="D138" s="193" t="s">
        <v>145</v>
      </c>
      <c r="E138" s="205" t="s">
        <v>19</v>
      </c>
      <c r="F138" s="206" t="s">
        <v>147</v>
      </c>
      <c r="G138" s="204"/>
      <c r="H138" s="207">
        <v>4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145</v>
      </c>
      <c r="AU138" s="213" t="s">
        <v>86</v>
      </c>
      <c r="AV138" s="14" t="s">
        <v>141</v>
      </c>
      <c r="AW138" s="14" t="s">
        <v>37</v>
      </c>
      <c r="AX138" s="14" t="s">
        <v>84</v>
      </c>
      <c r="AY138" s="213" t="s">
        <v>134</v>
      </c>
    </row>
    <row r="139" spans="1:65" s="2" customFormat="1" ht="24.2" customHeight="1">
      <c r="A139" s="33"/>
      <c r="B139" s="34"/>
      <c r="C139" s="173" t="s">
        <v>8</v>
      </c>
      <c r="D139" s="173" t="s">
        <v>136</v>
      </c>
      <c r="E139" s="174" t="s">
        <v>207</v>
      </c>
      <c r="F139" s="175" t="s">
        <v>208</v>
      </c>
      <c r="G139" s="176" t="s">
        <v>139</v>
      </c>
      <c r="H139" s="177">
        <v>80</v>
      </c>
      <c r="I139" s="178"/>
      <c r="J139" s="179">
        <f>ROUND(I139*H139,2)</f>
        <v>0</v>
      </c>
      <c r="K139" s="175" t="s">
        <v>140</v>
      </c>
      <c r="L139" s="38"/>
      <c r="M139" s="180" t="s">
        <v>19</v>
      </c>
      <c r="N139" s="181" t="s">
        <v>47</v>
      </c>
      <c r="O139" s="63"/>
      <c r="P139" s="182">
        <f>O139*H139</f>
        <v>0</v>
      </c>
      <c r="Q139" s="182">
        <v>1.0000000000000001E-5</v>
      </c>
      <c r="R139" s="182">
        <f>Q139*H139</f>
        <v>8.0000000000000004E-4</v>
      </c>
      <c r="S139" s="182">
        <v>9.1999999999999998E-2</v>
      </c>
      <c r="T139" s="183">
        <f>S139*H139</f>
        <v>7.3599999999999994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4" t="s">
        <v>141</v>
      </c>
      <c r="AT139" s="184" t="s">
        <v>136</v>
      </c>
      <c r="AU139" s="184" t="s">
        <v>86</v>
      </c>
      <c r="AY139" s="16" t="s">
        <v>134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6" t="s">
        <v>84</v>
      </c>
      <c r="BK139" s="185">
        <f>ROUND(I139*H139,2)</f>
        <v>0</v>
      </c>
      <c r="BL139" s="16" t="s">
        <v>141</v>
      </c>
      <c r="BM139" s="184" t="s">
        <v>209</v>
      </c>
    </row>
    <row r="140" spans="1:65" s="2" customFormat="1" ht="11.25">
      <c r="A140" s="33"/>
      <c r="B140" s="34"/>
      <c r="C140" s="35"/>
      <c r="D140" s="186" t="s">
        <v>143</v>
      </c>
      <c r="E140" s="35"/>
      <c r="F140" s="187" t="s">
        <v>210</v>
      </c>
      <c r="G140" s="35"/>
      <c r="H140" s="35"/>
      <c r="I140" s="188"/>
      <c r="J140" s="35"/>
      <c r="K140" s="35"/>
      <c r="L140" s="38"/>
      <c r="M140" s="189"/>
      <c r="N140" s="190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143</v>
      </c>
      <c r="AU140" s="16" t="s">
        <v>86</v>
      </c>
    </row>
    <row r="141" spans="1:65" s="13" customFormat="1" ht="11.25">
      <c r="B141" s="191"/>
      <c r="C141" s="192"/>
      <c r="D141" s="193" t="s">
        <v>145</v>
      </c>
      <c r="E141" s="194" t="s">
        <v>19</v>
      </c>
      <c r="F141" s="195" t="s">
        <v>193</v>
      </c>
      <c r="G141" s="192"/>
      <c r="H141" s="196">
        <v>10</v>
      </c>
      <c r="I141" s="197"/>
      <c r="J141" s="192"/>
      <c r="K141" s="192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145</v>
      </c>
      <c r="AU141" s="202" t="s">
        <v>86</v>
      </c>
      <c r="AV141" s="13" t="s">
        <v>86</v>
      </c>
      <c r="AW141" s="13" t="s">
        <v>37</v>
      </c>
      <c r="AX141" s="13" t="s">
        <v>76</v>
      </c>
      <c r="AY141" s="202" t="s">
        <v>134</v>
      </c>
    </row>
    <row r="142" spans="1:65" s="13" customFormat="1" ht="11.25">
      <c r="B142" s="191"/>
      <c r="C142" s="192"/>
      <c r="D142" s="193" t="s">
        <v>145</v>
      </c>
      <c r="E142" s="194" t="s">
        <v>19</v>
      </c>
      <c r="F142" s="195" t="s">
        <v>187</v>
      </c>
      <c r="G142" s="192"/>
      <c r="H142" s="196">
        <v>22</v>
      </c>
      <c r="I142" s="197"/>
      <c r="J142" s="192"/>
      <c r="K142" s="192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145</v>
      </c>
      <c r="AU142" s="202" t="s">
        <v>86</v>
      </c>
      <c r="AV142" s="13" t="s">
        <v>86</v>
      </c>
      <c r="AW142" s="13" t="s">
        <v>37</v>
      </c>
      <c r="AX142" s="13" t="s">
        <v>76</v>
      </c>
      <c r="AY142" s="202" t="s">
        <v>134</v>
      </c>
    </row>
    <row r="143" spans="1:65" s="13" customFormat="1" ht="11.25">
      <c r="B143" s="191"/>
      <c r="C143" s="192"/>
      <c r="D143" s="193" t="s">
        <v>145</v>
      </c>
      <c r="E143" s="194" t="s">
        <v>19</v>
      </c>
      <c r="F143" s="195" t="s">
        <v>199</v>
      </c>
      <c r="G143" s="192"/>
      <c r="H143" s="196">
        <v>1</v>
      </c>
      <c r="I143" s="197"/>
      <c r="J143" s="192"/>
      <c r="K143" s="192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145</v>
      </c>
      <c r="AU143" s="202" t="s">
        <v>86</v>
      </c>
      <c r="AV143" s="13" t="s">
        <v>86</v>
      </c>
      <c r="AW143" s="13" t="s">
        <v>37</v>
      </c>
      <c r="AX143" s="13" t="s">
        <v>76</v>
      </c>
      <c r="AY143" s="202" t="s">
        <v>134</v>
      </c>
    </row>
    <row r="144" spans="1:65" s="13" customFormat="1" ht="11.25">
      <c r="B144" s="191"/>
      <c r="C144" s="192"/>
      <c r="D144" s="193" t="s">
        <v>145</v>
      </c>
      <c r="E144" s="194" t="s">
        <v>19</v>
      </c>
      <c r="F144" s="195" t="s">
        <v>200</v>
      </c>
      <c r="G144" s="192"/>
      <c r="H144" s="196">
        <v>47</v>
      </c>
      <c r="I144" s="197"/>
      <c r="J144" s="192"/>
      <c r="K144" s="192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145</v>
      </c>
      <c r="AU144" s="202" t="s">
        <v>86</v>
      </c>
      <c r="AV144" s="13" t="s">
        <v>86</v>
      </c>
      <c r="AW144" s="13" t="s">
        <v>37</v>
      </c>
      <c r="AX144" s="13" t="s">
        <v>76</v>
      </c>
      <c r="AY144" s="202" t="s">
        <v>134</v>
      </c>
    </row>
    <row r="145" spans="1:65" s="14" customFormat="1" ht="11.25">
      <c r="B145" s="203"/>
      <c r="C145" s="204"/>
      <c r="D145" s="193" t="s">
        <v>145</v>
      </c>
      <c r="E145" s="205" t="s">
        <v>19</v>
      </c>
      <c r="F145" s="206" t="s">
        <v>147</v>
      </c>
      <c r="G145" s="204"/>
      <c r="H145" s="207">
        <v>80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145</v>
      </c>
      <c r="AU145" s="213" t="s">
        <v>86</v>
      </c>
      <c r="AV145" s="14" t="s">
        <v>141</v>
      </c>
      <c r="AW145" s="14" t="s">
        <v>37</v>
      </c>
      <c r="AX145" s="14" t="s">
        <v>84</v>
      </c>
      <c r="AY145" s="213" t="s">
        <v>134</v>
      </c>
    </row>
    <row r="146" spans="1:65" s="2" customFormat="1" ht="24.2" customHeight="1">
      <c r="A146" s="33"/>
      <c r="B146" s="34"/>
      <c r="C146" s="173" t="s">
        <v>211</v>
      </c>
      <c r="D146" s="173" t="s">
        <v>136</v>
      </c>
      <c r="E146" s="174" t="s">
        <v>212</v>
      </c>
      <c r="F146" s="175" t="s">
        <v>213</v>
      </c>
      <c r="G146" s="176" t="s">
        <v>214</v>
      </c>
      <c r="H146" s="177">
        <v>133</v>
      </c>
      <c r="I146" s="178"/>
      <c r="J146" s="179">
        <f>ROUND(I146*H146,2)</f>
        <v>0</v>
      </c>
      <c r="K146" s="175" t="s">
        <v>140</v>
      </c>
      <c r="L146" s="38"/>
      <c r="M146" s="180" t="s">
        <v>19</v>
      </c>
      <c r="N146" s="181" t="s">
        <v>47</v>
      </c>
      <c r="O146" s="63"/>
      <c r="P146" s="182">
        <f>O146*H146</f>
        <v>0</v>
      </c>
      <c r="Q146" s="182">
        <v>0</v>
      </c>
      <c r="R146" s="182">
        <f>Q146*H146</f>
        <v>0</v>
      </c>
      <c r="S146" s="182">
        <v>0.20499999999999999</v>
      </c>
      <c r="T146" s="183">
        <f>S146*H146</f>
        <v>27.264999999999997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4" t="s">
        <v>141</v>
      </c>
      <c r="AT146" s="184" t="s">
        <v>136</v>
      </c>
      <c r="AU146" s="184" t="s">
        <v>86</v>
      </c>
      <c r="AY146" s="16" t="s">
        <v>134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6" t="s">
        <v>84</v>
      </c>
      <c r="BK146" s="185">
        <f>ROUND(I146*H146,2)</f>
        <v>0</v>
      </c>
      <c r="BL146" s="16" t="s">
        <v>141</v>
      </c>
      <c r="BM146" s="184" t="s">
        <v>215</v>
      </c>
    </row>
    <row r="147" spans="1:65" s="2" customFormat="1" ht="11.25">
      <c r="A147" s="33"/>
      <c r="B147" s="34"/>
      <c r="C147" s="35"/>
      <c r="D147" s="186" t="s">
        <v>143</v>
      </c>
      <c r="E147" s="35"/>
      <c r="F147" s="187" t="s">
        <v>216</v>
      </c>
      <c r="G147" s="35"/>
      <c r="H147" s="35"/>
      <c r="I147" s="188"/>
      <c r="J147" s="35"/>
      <c r="K147" s="35"/>
      <c r="L147" s="38"/>
      <c r="M147" s="189"/>
      <c r="N147" s="190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143</v>
      </c>
      <c r="AU147" s="16" t="s">
        <v>86</v>
      </c>
    </row>
    <row r="148" spans="1:65" s="13" customFormat="1" ht="11.25">
      <c r="B148" s="191"/>
      <c r="C148" s="192"/>
      <c r="D148" s="193" t="s">
        <v>145</v>
      </c>
      <c r="E148" s="194" t="s">
        <v>19</v>
      </c>
      <c r="F148" s="195" t="s">
        <v>217</v>
      </c>
      <c r="G148" s="192"/>
      <c r="H148" s="196">
        <v>40</v>
      </c>
      <c r="I148" s="197"/>
      <c r="J148" s="192"/>
      <c r="K148" s="192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145</v>
      </c>
      <c r="AU148" s="202" t="s">
        <v>86</v>
      </c>
      <c r="AV148" s="13" t="s">
        <v>86</v>
      </c>
      <c r="AW148" s="13" t="s">
        <v>37</v>
      </c>
      <c r="AX148" s="13" t="s">
        <v>76</v>
      </c>
      <c r="AY148" s="202" t="s">
        <v>134</v>
      </c>
    </row>
    <row r="149" spans="1:65" s="13" customFormat="1" ht="11.25">
      <c r="B149" s="191"/>
      <c r="C149" s="192"/>
      <c r="D149" s="193" t="s">
        <v>145</v>
      </c>
      <c r="E149" s="194" t="s">
        <v>19</v>
      </c>
      <c r="F149" s="195" t="s">
        <v>218</v>
      </c>
      <c r="G149" s="192"/>
      <c r="H149" s="196">
        <v>3</v>
      </c>
      <c r="I149" s="197"/>
      <c r="J149" s="192"/>
      <c r="K149" s="192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145</v>
      </c>
      <c r="AU149" s="202" t="s">
        <v>86</v>
      </c>
      <c r="AV149" s="13" t="s">
        <v>86</v>
      </c>
      <c r="AW149" s="13" t="s">
        <v>37</v>
      </c>
      <c r="AX149" s="13" t="s">
        <v>76</v>
      </c>
      <c r="AY149" s="202" t="s">
        <v>134</v>
      </c>
    </row>
    <row r="150" spans="1:65" s="13" customFormat="1" ht="11.25">
      <c r="B150" s="191"/>
      <c r="C150" s="192"/>
      <c r="D150" s="193" t="s">
        <v>145</v>
      </c>
      <c r="E150" s="194" t="s">
        <v>19</v>
      </c>
      <c r="F150" s="195" t="s">
        <v>219</v>
      </c>
      <c r="G150" s="192"/>
      <c r="H150" s="196">
        <v>69</v>
      </c>
      <c r="I150" s="197"/>
      <c r="J150" s="192"/>
      <c r="K150" s="192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145</v>
      </c>
      <c r="AU150" s="202" t="s">
        <v>86</v>
      </c>
      <c r="AV150" s="13" t="s">
        <v>86</v>
      </c>
      <c r="AW150" s="13" t="s">
        <v>37</v>
      </c>
      <c r="AX150" s="13" t="s">
        <v>76</v>
      </c>
      <c r="AY150" s="202" t="s">
        <v>134</v>
      </c>
    </row>
    <row r="151" spans="1:65" s="13" customFormat="1" ht="11.25">
      <c r="B151" s="191"/>
      <c r="C151" s="192"/>
      <c r="D151" s="193" t="s">
        <v>145</v>
      </c>
      <c r="E151" s="194" t="s">
        <v>19</v>
      </c>
      <c r="F151" s="195" t="s">
        <v>220</v>
      </c>
      <c r="G151" s="192"/>
      <c r="H151" s="196">
        <v>21</v>
      </c>
      <c r="I151" s="197"/>
      <c r="J151" s="192"/>
      <c r="K151" s="192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145</v>
      </c>
      <c r="AU151" s="202" t="s">
        <v>86</v>
      </c>
      <c r="AV151" s="13" t="s">
        <v>86</v>
      </c>
      <c r="AW151" s="13" t="s">
        <v>37</v>
      </c>
      <c r="AX151" s="13" t="s">
        <v>76</v>
      </c>
      <c r="AY151" s="202" t="s">
        <v>134</v>
      </c>
    </row>
    <row r="152" spans="1:65" s="14" customFormat="1" ht="11.25">
      <c r="B152" s="203"/>
      <c r="C152" s="204"/>
      <c r="D152" s="193" t="s">
        <v>145</v>
      </c>
      <c r="E152" s="205" t="s">
        <v>19</v>
      </c>
      <c r="F152" s="206" t="s">
        <v>147</v>
      </c>
      <c r="G152" s="204"/>
      <c r="H152" s="207">
        <v>133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145</v>
      </c>
      <c r="AU152" s="213" t="s">
        <v>86</v>
      </c>
      <c r="AV152" s="14" t="s">
        <v>141</v>
      </c>
      <c r="AW152" s="14" t="s">
        <v>37</v>
      </c>
      <c r="AX152" s="14" t="s">
        <v>84</v>
      </c>
      <c r="AY152" s="213" t="s">
        <v>134</v>
      </c>
    </row>
    <row r="153" spans="1:65" s="2" customFormat="1" ht="16.5" customHeight="1">
      <c r="A153" s="33"/>
      <c r="B153" s="34"/>
      <c r="C153" s="173" t="s">
        <v>221</v>
      </c>
      <c r="D153" s="173" t="s">
        <v>136</v>
      </c>
      <c r="E153" s="174" t="s">
        <v>222</v>
      </c>
      <c r="F153" s="175" t="s">
        <v>223</v>
      </c>
      <c r="G153" s="176" t="s">
        <v>139</v>
      </c>
      <c r="H153" s="177">
        <v>155</v>
      </c>
      <c r="I153" s="178"/>
      <c r="J153" s="179">
        <f>ROUND(I153*H153,2)</f>
        <v>0</v>
      </c>
      <c r="K153" s="175" t="s">
        <v>140</v>
      </c>
      <c r="L153" s="38"/>
      <c r="M153" s="180" t="s">
        <v>19</v>
      </c>
      <c r="N153" s="181" t="s">
        <v>47</v>
      </c>
      <c r="O153" s="63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4" t="s">
        <v>141</v>
      </c>
      <c r="AT153" s="184" t="s">
        <v>136</v>
      </c>
      <c r="AU153" s="184" t="s">
        <v>86</v>
      </c>
      <c r="AY153" s="16" t="s">
        <v>134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6" t="s">
        <v>84</v>
      </c>
      <c r="BK153" s="185">
        <f>ROUND(I153*H153,2)</f>
        <v>0</v>
      </c>
      <c r="BL153" s="16" t="s">
        <v>141</v>
      </c>
      <c r="BM153" s="184" t="s">
        <v>224</v>
      </c>
    </row>
    <row r="154" spans="1:65" s="2" customFormat="1" ht="11.25">
      <c r="A154" s="33"/>
      <c r="B154" s="34"/>
      <c r="C154" s="35"/>
      <c r="D154" s="186" t="s">
        <v>143</v>
      </c>
      <c r="E154" s="35"/>
      <c r="F154" s="187" t="s">
        <v>225</v>
      </c>
      <c r="G154" s="35"/>
      <c r="H154" s="35"/>
      <c r="I154" s="188"/>
      <c r="J154" s="35"/>
      <c r="K154" s="35"/>
      <c r="L154" s="38"/>
      <c r="M154" s="189"/>
      <c r="N154" s="190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143</v>
      </c>
      <c r="AU154" s="16" t="s">
        <v>86</v>
      </c>
    </row>
    <row r="155" spans="1:65" s="13" customFormat="1" ht="11.25">
      <c r="B155" s="191"/>
      <c r="C155" s="192"/>
      <c r="D155" s="193" t="s">
        <v>145</v>
      </c>
      <c r="E155" s="194" t="s">
        <v>19</v>
      </c>
      <c r="F155" s="195" t="s">
        <v>226</v>
      </c>
      <c r="G155" s="192"/>
      <c r="H155" s="196">
        <v>10</v>
      </c>
      <c r="I155" s="197"/>
      <c r="J155" s="192"/>
      <c r="K155" s="192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145</v>
      </c>
      <c r="AU155" s="202" t="s">
        <v>86</v>
      </c>
      <c r="AV155" s="13" t="s">
        <v>86</v>
      </c>
      <c r="AW155" s="13" t="s">
        <v>37</v>
      </c>
      <c r="AX155" s="13" t="s">
        <v>76</v>
      </c>
      <c r="AY155" s="202" t="s">
        <v>134</v>
      </c>
    </row>
    <row r="156" spans="1:65" s="13" customFormat="1" ht="11.25">
      <c r="B156" s="191"/>
      <c r="C156" s="192"/>
      <c r="D156" s="193" t="s">
        <v>145</v>
      </c>
      <c r="E156" s="194" t="s">
        <v>19</v>
      </c>
      <c r="F156" s="195" t="s">
        <v>227</v>
      </c>
      <c r="G156" s="192"/>
      <c r="H156" s="196">
        <v>76</v>
      </c>
      <c r="I156" s="197"/>
      <c r="J156" s="192"/>
      <c r="K156" s="192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145</v>
      </c>
      <c r="AU156" s="202" t="s">
        <v>86</v>
      </c>
      <c r="AV156" s="13" t="s">
        <v>86</v>
      </c>
      <c r="AW156" s="13" t="s">
        <v>37</v>
      </c>
      <c r="AX156" s="13" t="s">
        <v>76</v>
      </c>
      <c r="AY156" s="202" t="s">
        <v>134</v>
      </c>
    </row>
    <row r="157" spans="1:65" s="13" customFormat="1" ht="11.25">
      <c r="B157" s="191"/>
      <c r="C157" s="192"/>
      <c r="D157" s="193" t="s">
        <v>145</v>
      </c>
      <c r="E157" s="194" t="s">
        <v>19</v>
      </c>
      <c r="F157" s="195" t="s">
        <v>228</v>
      </c>
      <c r="G157" s="192"/>
      <c r="H157" s="196">
        <v>69</v>
      </c>
      <c r="I157" s="197"/>
      <c r="J157" s="192"/>
      <c r="K157" s="192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145</v>
      </c>
      <c r="AU157" s="202" t="s">
        <v>86</v>
      </c>
      <c r="AV157" s="13" t="s">
        <v>86</v>
      </c>
      <c r="AW157" s="13" t="s">
        <v>37</v>
      </c>
      <c r="AX157" s="13" t="s">
        <v>76</v>
      </c>
      <c r="AY157" s="202" t="s">
        <v>134</v>
      </c>
    </row>
    <row r="158" spans="1:65" s="14" customFormat="1" ht="11.25">
      <c r="B158" s="203"/>
      <c r="C158" s="204"/>
      <c r="D158" s="193" t="s">
        <v>145</v>
      </c>
      <c r="E158" s="205" t="s">
        <v>19</v>
      </c>
      <c r="F158" s="206" t="s">
        <v>147</v>
      </c>
      <c r="G158" s="204"/>
      <c r="H158" s="207">
        <v>155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145</v>
      </c>
      <c r="AU158" s="213" t="s">
        <v>86</v>
      </c>
      <c r="AV158" s="14" t="s">
        <v>141</v>
      </c>
      <c r="AW158" s="14" t="s">
        <v>37</v>
      </c>
      <c r="AX158" s="14" t="s">
        <v>84</v>
      </c>
      <c r="AY158" s="213" t="s">
        <v>134</v>
      </c>
    </row>
    <row r="159" spans="1:65" s="2" customFormat="1" ht="16.5" customHeight="1">
      <c r="A159" s="33"/>
      <c r="B159" s="34"/>
      <c r="C159" s="173" t="s">
        <v>229</v>
      </c>
      <c r="D159" s="173" t="s">
        <v>136</v>
      </c>
      <c r="E159" s="174" t="s">
        <v>230</v>
      </c>
      <c r="F159" s="175" t="s">
        <v>231</v>
      </c>
      <c r="G159" s="176" t="s">
        <v>232</v>
      </c>
      <c r="H159" s="177">
        <v>20.5</v>
      </c>
      <c r="I159" s="178"/>
      <c r="J159" s="179">
        <f>ROUND(I159*H159,2)</f>
        <v>0</v>
      </c>
      <c r="K159" s="175" t="s">
        <v>140</v>
      </c>
      <c r="L159" s="38"/>
      <c r="M159" s="180" t="s">
        <v>19</v>
      </c>
      <c r="N159" s="181" t="s">
        <v>47</v>
      </c>
      <c r="O159" s="63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4" t="s">
        <v>141</v>
      </c>
      <c r="AT159" s="184" t="s">
        <v>136</v>
      </c>
      <c r="AU159" s="184" t="s">
        <v>86</v>
      </c>
      <c r="AY159" s="16" t="s">
        <v>134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6" t="s">
        <v>84</v>
      </c>
      <c r="BK159" s="185">
        <f>ROUND(I159*H159,2)</f>
        <v>0</v>
      </c>
      <c r="BL159" s="16" t="s">
        <v>141</v>
      </c>
      <c r="BM159" s="184" t="s">
        <v>233</v>
      </c>
    </row>
    <row r="160" spans="1:65" s="2" customFormat="1" ht="11.25">
      <c r="A160" s="33"/>
      <c r="B160" s="34"/>
      <c r="C160" s="35"/>
      <c r="D160" s="186" t="s">
        <v>143</v>
      </c>
      <c r="E160" s="35"/>
      <c r="F160" s="187" t="s">
        <v>234</v>
      </c>
      <c r="G160" s="35"/>
      <c r="H160" s="35"/>
      <c r="I160" s="188"/>
      <c r="J160" s="35"/>
      <c r="K160" s="35"/>
      <c r="L160" s="38"/>
      <c r="M160" s="189"/>
      <c r="N160" s="190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143</v>
      </c>
      <c r="AU160" s="16" t="s">
        <v>86</v>
      </c>
    </row>
    <row r="161" spans="1:65" s="13" customFormat="1" ht="11.25">
      <c r="B161" s="191"/>
      <c r="C161" s="192"/>
      <c r="D161" s="193" t="s">
        <v>145</v>
      </c>
      <c r="E161" s="194" t="s">
        <v>19</v>
      </c>
      <c r="F161" s="195" t="s">
        <v>235</v>
      </c>
      <c r="G161" s="192"/>
      <c r="H161" s="196">
        <v>12</v>
      </c>
      <c r="I161" s="197"/>
      <c r="J161" s="192"/>
      <c r="K161" s="192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145</v>
      </c>
      <c r="AU161" s="202" t="s">
        <v>86</v>
      </c>
      <c r="AV161" s="13" t="s">
        <v>86</v>
      </c>
      <c r="AW161" s="13" t="s">
        <v>37</v>
      </c>
      <c r="AX161" s="13" t="s">
        <v>76</v>
      </c>
      <c r="AY161" s="202" t="s">
        <v>134</v>
      </c>
    </row>
    <row r="162" spans="1:65" s="13" customFormat="1" ht="11.25">
      <c r="B162" s="191"/>
      <c r="C162" s="192"/>
      <c r="D162" s="193" t="s">
        <v>145</v>
      </c>
      <c r="E162" s="194" t="s">
        <v>19</v>
      </c>
      <c r="F162" s="195" t="s">
        <v>236</v>
      </c>
      <c r="G162" s="192"/>
      <c r="H162" s="196">
        <v>8.5</v>
      </c>
      <c r="I162" s="197"/>
      <c r="J162" s="192"/>
      <c r="K162" s="192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145</v>
      </c>
      <c r="AU162" s="202" t="s">
        <v>86</v>
      </c>
      <c r="AV162" s="13" t="s">
        <v>86</v>
      </c>
      <c r="AW162" s="13" t="s">
        <v>37</v>
      </c>
      <c r="AX162" s="13" t="s">
        <v>76</v>
      </c>
      <c r="AY162" s="202" t="s">
        <v>134</v>
      </c>
    </row>
    <row r="163" spans="1:65" s="14" customFormat="1" ht="11.25">
      <c r="B163" s="203"/>
      <c r="C163" s="204"/>
      <c r="D163" s="193" t="s">
        <v>145</v>
      </c>
      <c r="E163" s="205" t="s">
        <v>96</v>
      </c>
      <c r="F163" s="206" t="s">
        <v>147</v>
      </c>
      <c r="G163" s="204"/>
      <c r="H163" s="207">
        <v>20.5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145</v>
      </c>
      <c r="AU163" s="213" t="s">
        <v>86</v>
      </c>
      <c r="AV163" s="14" t="s">
        <v>141</v>
      </c>
      <c r="AW163" s="14" t="s">
        <v>37</v>
      </c>
      <c r="AX163" s="14" t="s">
        <v>84</v>
      </c>
      <c r="AY163" s="213" t="s">
        <v>134</v>
      </c>
    </row>
    <row r="164" spans="1:65" s="2" customFormat="1" ht="16.5" customHeight="1">
      <c r="A164" s="33"/>
      <c r="B164" s="34"/>
      <c r="C164" s="173" t="s">
        <v>237</v>
      </c>
      <c r="D164" s="173" t="s">
        <v>136</v>
      </c>
      <c r="E164" s="174" t="s">
        <v>238</v>
      </c>
      <c r="F164" s="175" t="s">
        <v>239</v>
      </c>
      <c r="G164" s="176" t="s">
        <v>232</v>
      </c>
      <c r="H164" s="177">
        <v>63.6</v>
      </c>
      <c r="I164" s="178"/>
      <c r="J164" s="179">
        <f>ROUND(I164*H164,2)</f>
        <v>0</v>
      </c>
      <c r="K164" s="175" t="s">
        <v>140</v>
      </c>
      <c r="L164" s="38"/>
      <c r="M164" s="180" t="s">
        <v>19</v>
      </c>
      <c r="N164" s="181" t="s">
        <v>47</v>
      </c>
      <c r="O164" s="63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4" t="s">
        <v>141</v>
      </c>
      <c r="AT164" s="184" t="s">
        <v>136</v>
      </c>
      <c r="AU164" s="184" t="s">
        <v>86</v>
      </c>
      <c r="AY164" s="16" t="s">
        <v>134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6" t="s">
        <v>84</v>
      </c>
      <c r="BK164" s="185">
        <f>ROUND(I164*H164,2)</f>
        <v>0</v>
      </c>
      <c r="BL164" s="16" t="s">
        <v>141</v>
      </c>
      <c r="BM164" s="184" t="s">
        <v>240</v>
      </c>
    </row>
    <row r="165" spans="1:65" s="2" customFormat="1" ht="11.25">
      <c r="A165" s="33"/>
      <c r="B165" s="34"/>
      <c r="C165" s="35"/>
      <c r="D165" s="186" t="s">
        <v>143</v>
      </c>
      <c r="E165" s="35"/>
      <c r="F165" s="187" t="s">
        <v>241</v>
      </c>
      <c r="G165" s="35"/>
      <c r="H165" s="35"/>
      <c r="I165" s="188"/>
      <c r="J165" s="35"/>
      <c r="K165" s="35"/>
      <c r="L165" s="38"/>
      <c r="M165" s="189"/>
      <c r="N165" s="190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143</v>
      </c>
      <c r="AU165" s="16" t="s">
        <v>86</v>
      </c>
    </row>
    <row r="166" spans="1:65" s="13" customFormat="1" ht="11.25">
      <c r="B166" s="191"/>
      <c r="C166" s="192"/>
      <c r="D166" s="193" t="s">
        <v>145</v>
      </c>
      <c r="E166" s="194" t="s">
        <v>19</v>
      </c>
      <c r="F166" s="195" t="s">
        <v>242</v>
      </c>
      <c r="G166" s="192"/>
      <c r="H166" s="196">
        <v>2.8</v>
      </c>
      <c r="I166" s="197"/>
      <c r="J166" s="192"/>
      <c r="K166" s="192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145</v>
      </c>
      <c r="AU166" s="202" t="s">
        <v>86</v>
      </c>
      <c r="AV166" s="13" t="s">
        <v>86</v>
      </c>
      <c r="AW166" s="13" t="s">
        <v>37</v>
      </c>
      <c r="AX166" s="13" t="s">
        <v>76</v>
      </c>
      <c r="AY166" s="202" t="s">
        <v>134</v>
      </c>
    </row>
    <row r="167" spans="1:65" s="13" customFormat="1" ht="11.25">
      <c r="B167" s="191"/>
      <c r="C167" s="192"/>
      <c r="D167" s="193" t="s">
        <v>145</v>
      </c>
      <c r="E167" s="194" t="s">
        <v>19</v>
      </c>
      <c r="F167" s="195" t="s">
        <v>243</v>
      </c>
      <c r="G167" s="192"/>
      <c r="H167" s="196">
        <v>3.8</v>
      </c>
      <c r="I167" s="197"/>
      <c r="J167" s="192"/>
      <c r="K167" s="192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145</v>
      </c>
      <c r="AU167" s="202" t="s">
        <v>86</v>
      </c>
      <c r="AV167" s="13" t="s">
        <v>86</v>
      </c>
      <c r="AW167" s="13" t="s">
        <v>37</v>
      </c>
      <c r="AX167" s="13" t="s">
        <v>76</v>
      </c>
      <c r="AY167" s="202" t="s">
        <v>134</v>
      </c>
    </row>
    <row r="168" spans="1:65" s="13" customFormat="1" ht="11.25">
      <c r="B168" s="191"/>
      <c r="C168" s="192"/>
      <c r="D168" s="193" t="s">
        <v>145</v>
      </c>
      <c r="E168" s="194" t="s">
        <v>19</v>
      </c>
      <c r="F168" s="195" t="s">
        <v>244</v>
      </c>
      <c r="G168" s="192"/>
      <c r="H168" s="196">
        <v>57</v>
      </c>
      <c r="I168" s="197"/>
      <c r="J168" s="192"/>
      <c r="K168" s="192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145</v>
      </c>
      <c r="AU168" s="202" t="s">
        <v>86</v>
      </c>
      <c r="AV168" s="13" t="s">
        <v>86</v>
      </c>
      <c r="AW168" s="13" t="s">
        <v>37</v>
      </c>
      <c r="AX168" s="13" t="s">
        <v>76</v>
      </c>
      <c r="AY168" s="202" t="s">
        <v>134</v>
      </c>
    </row>
    <row r="169" spans="1:65" s="14" customFormat="1" ht="11.25">
      <c r="B169" s="203"/>
      <c r="C169" s="204"/>
      <c r="D169" s="193" t="s">
        <v>145</v>
      </c>
      <c r="E169" s="205" t="s">
        <v>99</v>
      </c>
      <c r="F169" s="206" t="s">
        <v>147</v>
      </c>
      <c r="G169" s="204"/>
      <c r="H169" s="207">
        <v>63.6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145</v>
      </c>
      <c r="AU169" s="213" t="s">
        <v>86</v>
      </c>
      <c r="AV169" s="14" t="s">
        <v>141</v>
      </c>
      <c r="AW169" s="14" t="s">
        <v>37</v>
      </c>
      <c r="AX169" s="14" t="s">
        <v>84</v>
      </c>
      <c r="AY169" s="213" t="s">
        <v>134</v>
      </c>
    </row>
    <row r="170" spans="1:65" s="2" customFormat="1" ht="37.9" customHeight="1">
      <c r="A170" s="33"/>
      <c r="B170" s="34"/>
      <c r="C170" s="173" t="s">
        <v>245</v>
      </c>
      <c r="D170" s="173" t="s">
        <v>136</v>
      </c>
      <c r="E170" s="174" t="s">
        <v>246</v>
      </c>
      <c r="F170" s="175" t="s">
        <v>247</v>
      </c>
      <c r="G170" s="176" t="s">
        <v>232</v>
      </c>
      <c r="H170" s="177">
        <v>84.1</v>
      </c>
      <c r="I170" s="178"/>
      <c r="J170" s="179">
        <f>ROUND(I170*H170,2)</f>
        <v>0</v>
      </c>
      <c r="K170" s="175" t="s">
        <v>140</v>
      </c>
      <c r="L170" s="38"/>
      <c r="M170" s="180" t="s">
        <v>19</v>
      </c>
      <c r="N170" s="181" t="s">
        <v>47</v>
      </c>
      <c r="O170" s="63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4" t="s">
        <v>141</v>
      </c>
      <c r="AT170" s="184" t="s">
        <v>136</v>
      </c>
      <c r="AU170" s="184" t="s">
        <v>86</v>
      </c>
      <c r="AY170" s="16" t="s">
        <v>134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6" t="s">
        <v>84</v>
      </c>
      <c r="BK170" s="185">
        <f>ROUND(I170*H170,2)</f>
        <v>0</v>
      </c>
      <c r="BL170" s="16" t="s">
        <v>141</v>
      </c>
      <c r="BM170" s="184" t="s">
        <v>248</v>
      </c>
    </row>
    <row r="171" spans="1:65" s="2" customFormat="1" ht="11.25">
      <c r="A171" s="33"/>
      <c r="B171" s="34"/>
      <c r="C171" s="35"/>
      <c r="D171" s="186" t="s">
        <v>143</v>
      </c>
      <c r="E171" s="35"/>
      <c r="F171" s="187" t="s">
        <v>249</v>
      </c>
      <c r="G171" s="35"/>
      <c r="H171" s="35"/>
      <c r="I171" s="188"/>
      <c r="J171" s="35"/>
      <c r="K171" s="35"/>
      <c r="L171" s="38"/>
      <c r="M171" s="189"/>
      <c r="N171" s="190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143</v>
      </c>
      <c r="AU171" s="16" t="s">
        <v>86</v>
      </c>
    </row>
    <row r="172" spans="1:65" s="13" customFormat="1" ht="11.25">
      <c r="B172" s="191"/>
      <c r="C172" s="192"/>
      <c r="D172" s="193" t="s">
        <v>145</v>
      </c>
      <c r="E172" s="194" t="s">
        <v>19</v>
      </c>
      <c r="F172" s="195" t="s">
        <v>96</v>
      </c>
      <c r="G172" s="192"/>
      <c r="H172" s="196">
        <v>20.5</v>
      </c>
      <c r="I172" s="197"/>
      <c r="J172" s="192"/>
      <c r="K172" s="192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145</v>
      </c>
      <c r="AU172" s="202" t="s">
        <v>86</v>
      </c>
      <c r="AV172" s="13" t="s">
        <v>86</v>
      </c>
      <c r="AW172" s="13" t="s">
        <v>37</v>
      </c>
      <c r="AX172" s="13" t="s">
        <v>76</v>
      </c>
      <c r="AY172" s="202" t="s">
        <v>134</v>
      </c>
    </row>
    <row r="173" spans="1:65" s="13" customFormat="1" ht="11.25">
      <c r="B173" s="191"/>
      <c r="C173" s="192"/>
      <c r="D173" s="193" t="s">
        <v>145</v>
      </c>
      <c r="E173" s="194" t="s">
        <v>19</v>
      </c>
      <c r="F173" s="195" t="s">
        <v>99</v>
      </c>
      <c r="G173" s="192"/>
      <c r="H173" s="196">
        <v>63.6</v>
      </c>
      <c r="I173" s="197"/>
      <c r="J173" s="192"/>
      <c r="K173" s="192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145</v>
      </c>
      <c r="AU173" s="202" t="s">
        <v>86</v>
      </c>
      <c r="AV173" s="13" t="s">
        <v>86</v>
      </c>
      <c r="AW173" s="13" t="s">
        <v>37</v>
      </c>
      <c r="AX173" s="13" t="s">
        <v>76</v>
      </c>
      <c r="AY173" s="202" t="s">
        <v>134</v>
      </c>
    </row>
    <row r="174" spans="1:65" s="14" customFormat="1" ht="11.25">
      <c r="B174" s="203"/>
      <c r="C174" s="204"/>
      <c r="D174" s="193" t="s">
        <v>145</v>
      </c>
      <c r="E174" s="205" t="s">
        <v>103</v>
      </c>
      <c r="F174" s="206" t="s">
        <v>147</v>
      </c>
      <c r="G174" s="204"/>
      <c r="H174" s="207">
        <v>84.1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145</v>
      </c>
      <c r="AU174" s="213" t="s">
        <v>86</v>
      </c>
      <c r="AV174" s="14" t="s">
        <v>141</v>
      </c>
      <c r="AW174" s="14" t="s">
        <v>37</v>
      </c>
      <c r="AX174" s="14" t="s">
        <v>84</v>
      </c>
      <c r="AY174" s="213" t="s">
        <v>134</v>
      </c>
    </row>
    <row r="175" spans="1:65" s="2" customFormat="1" ht="24.2" customHeight="1">
      <c r="A175" s="33"/>
      <c r="B175" s="34"/>
      <c r="C175" s="173" t="s">
        <v>250</v>
      </c>
      <c r="D175" s="173" t="s">
        <v>136</v>
      </c>
      <c r="E175" s="174" t="s">
        <v>251</v>
      </c>
      <c r="F175" s="175" t="s">
        <v>252</v>
      </c>
      <c r="G175" s="176" t="s">
        <v>253</v>
      </c>
      <c r="H175" s="177">
        <v>151.38</v>
      </c>
      <c r="I175" s="178"/>
      <c r="J175" s="179">
        <f>ROUND(I175*H175,2)</f>
        <v>0</v>
      </c>
      <c r="K175" s="175" t="s">
        <v>140</v>
      </c>
      <c r="L175" s="38"/>
      <c r="M175" s="180" t="s">
        <v>19</v>
      </c>
      <c r="N175" s="181" t="s">
        <v>47</v>
      </c>
      <c r="O175" s="63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4" t="s">
        <v>141</v>
      </c>
      <c r="AT175" s="184" t="s">
        <v>136</v>
      </c>
      <c r="AU175" s="184" t="s">
        <v>86</v>
      </c>
      <c r="AY175" s="16" t="s">
        <v>134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6" t="s">
        <v>84</v>
      </c>
      <c r="BK175" s="185">
        <f>ROUND(I175*H175,2)</f>
        <v>0</v>
      </c>
      <c r="BL175" s="16" t="s">
        <v>141</v>
      </c>
      <c r="BM175" s="184" t="s">
        <v>254</v>
      </c>
    </row>
    <row r="176" spans="1:65" s="2" customFormat="1" ht="11.25">
      <c r="A176" s="33"/>
      <c r="B176" s="34"/>
      <c r="C176" s="35"/>
      <c r="D176" s="186" t="s">
        <v>143</v>
      </c>
      <c r="E176" s="35"/>
      <c r="F176" s="187" t="s">
        <v>255</v>
      </c>
      <c r="G176" s="35"/>
      <c r="H176" s="35"/>
      <c r="I176" s="188"/>
      <c r="J176" s="35"/>
      <c r="K176" s="35"/>
      <c r="L176" s="38"/>
      <c r="M176" s="189"/>
      <c r="N176" s="190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143</v>
      </c>
      <c r="AU176" s="16" t="s">
        <v>86</v>
      </c>
    </row>
    <row r="177" spans="1:65" s="13" customFormat="1" ht="11.25">
      <c r="B177" s="191"/>
      <c r="C177" s="192"/>
      <c r="D177" s="193" t="s">
        <v>145</v>
      </c>
      <c r="E177" s="194" t="s">
        <v>19</v>
      </c>
      <c r="F177" s="195" t="s">
        <v>256</v>
      </c>
      <c r="G177" s="192"/>
      <c r="H177" s="196">
        <v>151.38</v>
      </c>
      <c r="I177" s="197"/>
      <c r="J177" s="192"/>
      <c r="K177" s="192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145</v>
      </c>
      <c r="AU177" s="202" t="s">
        <v>86</v>
      </c>
      <c r="AV177" s="13" t="s">
        <v>86</v>
      </c>
      <c r="AW177" s="13" t="s">
        <v>37</v>
      </c>
      <c r="AX177" s="13" t="s">
        <v>76</v>
      </c>
      <c r="AY177" s="202" t="s">
        <v>134</v>
      </c>
    </row>
    <row r="178" spans="1:65" s="14" customFormat="1" ht="11.25">
      <c r="B178" s="203"/>
      <c r="C178" s="204"/>
      <c r="D178" s="193" t="s">
        <v>145</v>
      </c>
      <c r="E178" s="205" t="s">
        <v>19</v>
      </c>
      <c r="F178" s="206" t="s">
        <v>147</v>
      </c>
      <c r="G178" s="204"/>
      <c r="H178" s="207">
        <v>151.38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145</v>
      </c>
      <c r="AU178" s="213" t="s">
        <v>86</v>
      </c>
      <c r="AV178" s="14" t="s">
        <v>141</v>
      </c>
      <c r="AW178" s="14" t="s">
        <v>37</v>
      </c>
      <c r="AX178" s="14" t="s">
        <v>84</v>
      </c>
      <c r="AY178" s="213" t="s">
        <v>134</v>
      </c>
    </row>
    <row r="179" spans="1:65" s="2" customFormat="1" ht="24.2" customHeight="1">
      <c r="A179" s="33"/>
      <c r="B179" s="34"/>
      <c r="C179" s="173" t="s">
        <v>257</v>
      </c>
      <c r="D179" s="173" t="s">
        <v>136</v>
      </c>
      <c r="E179" s="174" t="s">
        <v>258</v>
      </c>
      <c r="F179" s="175" t="s">
        <v>259</v>
      </c>
      <c r="G179" s="176" t="s">
        <v>139</v>
      </c>
      <c r="H179" s="177">
        <v>70</v>
      </c>
      <c r="I179" s="178"/>
      <c r="J179" s="179">
        <f>ROUND(I179*H179,2)</f>
        <v>0</v>
      </c>
      <c r="K179" s="175" t="s">
        <v>140</v>
      </c>
      <c r="L179" s="38"/>
      <c r="M179" s="180" t="s">
        <v>19</v>
      </c>
      <c r="N179" s="181" t="s">
        <v>47</v>
      </c>
      <c r="O179" s="63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4" t="s">
        <v>141</v>
      </c>
      <c r="AT179" s="184" t="s">
        <v>136</v>
      </c>
      <c r="AU179" s="184" t="s">
        <v>86</v>
      </c>
      <c r="AY179" s="16" t="s">
        <v>134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6" t="s">
        <v>84</v>
      </c>
      <c r="BK179" s="185">
        <f>ROUND(I179*H179,2)</f>
        <v>0</v>
      </c>
      <c r="BL179" s="16" t="s">
        <v>141</v>
      </c>
      <c r="BM179" s="184" t="s">
        <v>260</v>
      </c>
    </row>
    <row r="180" spans="1:65" s="2" customFormat="1" ht="11.25">
      <c r="A180" s="33"/>
      <c r="B180" s="34"/>
      <c r="C180" s="35"/>
      <c r="D180" s="186" t="s">
        <v>143</v>
      </c>
      <c r="E180" s="35"/>
      <c r="F180" s="187" t="s">
        <v>261</v>
      </c>
      <c r="G180" s="35"/>
      <c r="H180" s="35"/>
      <c r="I180" s="188"/>
      <c r="J180" s="35"/>
      <c r="K180" s="35"/>
      <c r="L180" s="38"/>
      <c r="M180" s="189"/>
      <c r="N180" s="190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143</v>
      </c>
      <c r="AU180" s="16" t="s">
        <v>86</v>
      </c>
    </row>
    <row r="181" spans="1:65" s="13" customFormat="1" ht="11.25">
      <c r="B181" s="191"/>
      <c r="C181" s="192"/>
      <c r="D181" s="193" t="s">
        <v>145</v>
      </c>
      <c r="E181" s="194" t="s">
        <v>19</v>
      </c>
      <c r="F181" s="195" t="s">
        <v>262</v>
      </c>
      <c r="G181" s="192"/>
      <c r="H181" s="196">
        <v>70</v>
      </c>
      <c r="I181" s="197"/>
      <c r="J181" s="192"/>
      <c r="K181" s="192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145</v>
      </c>
      <c r="AU181" s="202" t="s">
        <v>86</v>
      </c>
      <c r="AV181" s="13" t="s">
        <v>86</v>
      </c>
      <c r="AW181" s="13" t="s">
        <v>37</v>
      </c>
      <c r="AX181" s="13" t="s">
        <v>76</v>
      </c>
      <c r="AY181" s="202" t="s">
        <v>134</v>
      </c>
    </row>
    <row r="182" spans="1:65" s="14" customFormat="1" ht="11.25">
      <c r="B182" s="203"/>
      <c r="C182" s="204"/>
      <c r="D182" s="193" t="s">
        <v>145</v>
      </c>
      <c r="E182" s="205" t="s">
        <v>19</v>
      </c>
      <c r="F182" s="206" t="s">
        <v>147</v>
      </c>
      <c r="G182" s="204"/>
      <c r="H182" s="207">
        <v>70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145</v>
      </c>
      <c r="AU182" s="213" t="s">
        <v>86</v>
      </c>
      <c r="AV182" s="14" t="s">
        <v>141</v>
      </c>
      <c r="AW182" s="14" t="s">
        <v>37</v>
      </c>
      <c r="AX182" s="14" t="s">
        <v>84</v>
      </c>
      <c r="AY182" s="213" t="s">
        <v>134</v>
      </c>
    </row>
    <row r="183" spans="1:65" s="2" customFormat="1" ht="24.2" customHeight="1">
      <c r="A183" s="33"/>
      <c r="B183" s="34"/>
      <c r="C183" s="173" t="s">
        <v>263</v>
      </c>
      <c r="D183" s="173" t="s">
        <v>136</v>
      </c>
      <c r="E183" s="174" t="s">
        <v>264</v>
      </c>
      <c r="F183" s="175" t="s">
        <v>265</v>
      </c>
      <c r="G183" s="176" t="s">
        <v>139</v>
      </c>
      <c r="H183" s="177">
        <v>70</v>
      </c>
      <c r="I183" s="178"/>
      <c r="J183" s="179">
        <f>ROUND(I183*H183,2)</f>
        <v>0</v>
      </c>
      <c r="K183" s="175" t="s">
        <v>140</v>
      </c>
      <c r="L183" s="38"/>
      <c r="M183" s="180" t="s">
        <v>19</v>
      </c>
      <c r="N183" s="181" t="s">
        <v>47</v>
      </c>
      <c r="O183" s="63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4" t="s">
        <v>141</v>
      </c>
      <c r="AT183" s="184" t="s">
        <v>136</v>
      </c>
      <c r="AU183" s="184" t="s">
        <v>86</v>
      </c>
      <c r="AY183" s="16" t="s">
        <v>134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6" t="s">
        <v>84</v>
      </c>
      <c r="BK183" s="185">
        <f>ROUND(I183*H183,2)</f>
        <v>0</v>
      </c>
      <c r="BL183" s="16" t="s">
        <v>141</v>
      </c>
      <c r="BM183" s="184" t="s">
        <v>266</v>
      </c>
    </row>
    <row r="184" spans="1:65" s="2" customFormat="1" ht="11.25">
      <c r="A184" s="33"/>
      <c r="B184" s="34"/>
      <c r="C184" s="35"/>
      <c r="D184" s="186" t="s">
        <v>143</v>
      </c>
      <c r="E184" s="35"/>
      <c r="F184" s="187" t="s">
        <v>267</v>
      </c>
      <c r="G184" s="35"/>
      <c r="H184" s="35"/>
      <c r="I184" s="188"/>
      <c r="J184" s="35"/>
      <c r="K184" s="35"/>
      <c r="L184" s="38"/>
      <c r="M184" s="189"/>
      <c r="N184" s="190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143</v>
      </c>
      <c r="AU184" s="16" t="s">
        <v>86</v>
      </c>
    </row>
    <row r="185" spans="1:65" s="13" customFormat="1" ht="11.25">
      <c r="B185" s="191"/>
      <c r="C185" s="192"/>
      <c r="D185" s="193" t="s">
        <v>145</v>
      </c>
      <c r="E185" s="194" t="s">
        <v>19</v>
      </c>
      <c r="F185" s="195" t="s">
        <v>262</v>
      </c>
      <c r="G185" s="192"/>
      <c r="H185" s="196">
        <v>70</v>
      </c>
      <c r="I185" s="197"/>
      <c r="J185" s="192"/>
      <c r="K185" s="192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145</v>
      </c>
      <c r="AU185" s="202" t="s">
        <v>86</v>
      </c>
      <c r="AV185" s="13" t="s">
        <v>86</v>
      </c>
      <c r="AW185" s="13" t="s">
        <v>37</v>
      </c>
      <c r="AX185" s="13" t="s">
        <v>76</v>
      </c>
      <c r="AY185" s="202" t="s">
        <v>134</v>
      </c>
    </row>
    <row r="186" spans="1:65" s="14" customFormat="1" ht="11.25">
      <c r="B186" s="203"/>
      <c r="C186" s="204"/>
      <c r="D186" s="193" t="s">
        <v>145</v>
      </c>
      <c r="E186" s="205" t="s">
        <v>19</v>
      </c>
      <c r="F186" s="206" t="s">
        <v>147</v>
      </c>
      <c r="G186" s="204"/>
      <c r="H186" s="207">
        <v>70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145</v>
      </c>
      <c r="AU186" s="213" t="s">
        <v>86</v>
      </c>
      <c r="AV186" s="14" t="s">
        <v>141</v>
      </c>
      <c r="AW186" s="14" t="s">
        <v>37</v>
      </c>
      <c r="AX186" s="14" t="s">
        <v>84</v>
      </c>
      <c r="AY186" s="213" t="s">
        <v>134</v>
      </c>
    </row>
    <row r="187" spans="1:65" s="2" customFormat="1" ht="16.5" customHeight="1">
      <c r="A187" s="33"/>
      <c r="B187" s="34"/>
      <c r="C187" s="214" t="s">
        <v>7</v>
      </c>
      <c r="D187" s="214" t="s">
        <v>268</v>
      </c>
      <c r="E187" s="215" t="s">
        <v>269</v>
      </c>
      <c r="F187" s="216" t="s">
        <v>270</v>
      </c>
      <c r="G187" s="217" t="s">
        <v>271</v>
      </c>
      <c r="H187" s="218">
        <v>2.8</v>
      </c>
      <c r="I187" s="219"/>
      <c r="J187" s="220">
        <f>ROUND(I187*H187,2)</f>
        <v>0</v>
      </c>
      <c r="K187" s="216" t="s">
        <v>140</v>
      </c>
      <c r="L187" s="221"/>
      <c r="M187" s="222" t="s">
        <v>19</v>
      </c>
      <c r="N187" s="223" t="s">
        <v>47</v>
      </c>
      <c r="O187" s="63"/>
      <c r="P187" s="182">
        <f>O187*H187</f>
        <v>0</v>
      </c>
      <c r="Q187" s="182">
        <v>1E-3</v>
      </c>
      <c r="R187" s="182">
        <f>Q187*H187</f>
        <v>2.8E-3</v>
      </c>
      <c r="S187" s="182">
        <v>0</v>
      </c>
      <c r="T187" s="18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4" t="s">
        <v>185</v>
      </c>
      <c r="AT187" s="184" t="s">
        <v>268</v>
      </c>
      <c r="AU187" s="184" t="s">
        <v>86</v>
      </c>
      <c r="AY187" s="16" t="s">
        <v>134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6" t="s">
        <v>84</v>
      </c>
      <c r="BK187" s="185">
        <f>ROUND(I187*H187,2)</f>
        <v>0</v>
      </c>
      <c r="BL187" s="16" t="s">
        <v>141</v>
      </c>
      <c r="BM187" s="184" t="s">
        <v>272</v>
      </c>
    </row>
    <row r="188" spans="1:65" s="13" customFormat="1" ht="11.25">
      <c r="B188" s="191"/>
      <c r="C188" s="192"/>
      <c r="D188" s="193" t="s">
        <v>145</v>
      </c>
      <c r="E188" s="194" t="s">
        <v>19</v>
      </c>
      <c r="F188" s="195" t="s">
        <v>273</v>
      </c>
      <c r="G188" s="192"/>
      <c r="H188" s="196">
        <v>2.8</v>
      </c>
      <c r="I188" s="197"/>
      <c r="J188" s="192"/>
      <c r="K188" s="192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145</v>
      </c>
      <c r="AU188" s="202" t="s">
        <v>86</v>
      </c>
      <c r="AV188" s="13" t="s">
        <v>86</v>
      </c>
      <c r="AW188" s="13" t="s">
        <v>37</v>
      </c>
      <c r="AX188" s="13" t="s">
        <v>84</v>
      </c>
      <c r="AY188" s="202" t="s">
        <v>134</v>
      </c>
    </row>
    <row r="189" spans="1:65" s="2" customFormat="1" ht="21.75" customHeight="1">
      <c r="A189" s="33"/>
      <c r="B189" s="34"/>
      <c r="C189" s="173" t="s">
        <v>274</v>
      </c>
      <c r="D189" s="173" t="s">
        <v>136</v>
      </c>
      <c r="E189" s="174" t="s">
        <v>275</v>
      </c>
      <c r="F189" s="175" t="s">
        <v>276</v>
      </c>
      <c r="G189" s="176" t="s">
        <v>139</v>
      </c>
      <c r="H189" s="177">
        <v>247</v>
      </c>
      <c r="I189" s="178"/>
      <c r="J189" s="179">
        <f>ROUND(I189*H189,2)</f>
        <v>0</v>
      </c>
      <c r="K189" s="175" t="s">
        <v>140</v>
      </c>
      <c r="L189" s="38"/>
      <c r="M189" s="180" t="s">
        <v>19</v>
      </c>
      <c r="N189" s="181" t="s">
        <v>47</v>
      </c>
      <c r="O189" s="63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4" t="s">
        <v>141</v>
      </c>
      <c r="AT189" s="184" t="s">
        <v>136</v>
      </c>
      <c r="AU189" s="184" t="s">
        <v>86</v>
      </c>
      <c r="AY189" s="16" t="s">
        <v>134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6" t="s">
        <v>84</v>
      </c>
      <c r="BK189" s="185">
        <f>ROUND(I189*H189,2)</f>
        <v>0</v>
      </c>
      <c r="BL189" s="16" t="s">
        <v>141</v>
      </c>
      <c r="BM189" s="184" t="s">
        <v>277</v>
      </c>
    </row>
    <row r="190" spans="1:65" s="2" customFormat="1" ht="11.25">
      <c r="A190" s="33"/>
      <c r="B190" s="34"/>
      <c r="C190" s="35"/>
      <c r="D190" s="186" t="s">
        <v>143</v>
      </c>
      <c r="E190" s="35"/>
      <c r="F190" s="187" t="s">
        <v>278</v>
      </c>
      <c r="G190" s="35"/>
      <c r="H190" s="35"/>
      <c r="I190" s="188"/>
      <c r="J190" s="35"/>
      <c r="K190" s="35"/>
      <c r="L190" s="38"/>
      <c r="M190" s="189"/>
      <c r="N190" s="190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143</v>
      </c>
      <c r="AU190" s="16" t="s">
        <v>86</v>
      </c>
    </row>
    <row r="191" spans="1:65" s="13" customFormat="1" ht="11.25">
      <c r="B191" s="191"/>
      <c r="C191" s="192"/>
      <c r="D191" s="193" t="s">
        <v>145</v>
      </c>
      <c r="E191" s="194" t="s">
        <v>19</v>
      </c>
      <c r="F191" s="195" t="s">
        <v>279</v>
      </c>
      <c r="G191" s="192"/>
      <c r="H191" s="196">
        <v>230</v>
      </c>
      <c r="I191" s="197"/>
      <c r="J191" s="192"/>
      <c r="K191" s="192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145</v>
      </c>
      <c r="AU191" s="202" t="s">
        <v>86</v>
      </c>
      <c r="AV191" s="13" t="s">
        <v>86</v>
      </c>
      <c r="AW191" s="13" t="s">
        <v>37</v>
      </c>
      <c r="AX191" s="13" t="s">
        <v>76</v>
      </c>
      <c r="AY191" s="202" t="s">
        <v>134</v>
      </c>
    </row>
    <row r="192" spans="1:65" s="13" customFormat="1" ht="11.25">
      <c r="B192" s="191"/>
      <c r="C192" s="192"/>
      <c r="D192" s="193" t="s">
        <v>145</v>
      </c>
      <c r="E192" s="194" t="s">
        <v>19</v>
      </c>
      <c r="F192" s="195" t="s">
        <v>280</v>
      </c>
      <c r="G192" s="192"/>
      <c r="H192" s="196">
        <v>17</v>
      </c>
      <c r="I192" s="197"/>
      <c r="J192" s="192"/>
      <c r="K192" s="192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145</v>
      </c>
      <c r="AU192" s="202" t="s">
        <v>86</v>
      </c>
      <c r="AV192" s="13" t="s">
        <v>86</v>
      </c>
      <c r="AW192" s="13" t="s">
        <v>37</v>
      </c>
      <c r="AX192" s="13" t="s">
        <v>76</v>
      </c>
      <c r="AY192" s="202" t="s">
        <v>134</v>
      </c>
    </row>
    <row r="193" spans="1:65" s="14" customFormat="1" ht="11.25">
      <c r="B193" s="203"/>
      <c r="C193" s="204"/>
      <c r="D193" s="193" t="s">
        <v>145</v>
      </c>
      <c r="E193" s="205" t="s">
        <v>19</v>
      </c>
      <c r="F193" s="206" t="s">
        <v>147</v>
      </c>
      <c r="G193" s="204"/>
      <c r="H193" s="207">
        <v>247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145</v>
      </c>
      <c r="AU193" s="213" t="s">
        <v>86</v>
      </c>
      <c r="AV193" s="14" t="s">
        <v>141</v>
      </c>
      <c r="AW193" s="14" t="s">
        <v>37</v>
      </c>
      <c r="AX193" s="14" t="s">
        <v>84</v>
      </c>
      <c r="AY193" s="213" t="s">
        <v>134</v>
      </c>
    </row>
    <row r="194" spans="1:65" s="12" customFormat="1" ht="22.9" customHeight="1">
      <c r="B194" s="157"/>
      <c r="C194" s="158"/>
      <c r="D194" s="159" t="s">
        <v>75</v>
      </c>
      <c r="E194" s="171" t="s">
        <v>86</v>
      </c>
      <c r="F194" s="171" t="s">
        <v>281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SUM(P195:P196)</f>
        <v>0</v>
      </c>
      <c r="Q194" s="165"/>
      <c r="R194" s="166">
        <f>SUM(R195:R196)</f>
        <v>2.2000000000000001E-3</v>
      </c>
      <c r="S194" s="165"/>
      <c r="T194" s="167">
        <f>SUM(T195:T196)</f>
        <v>0</v>
      </c>
      <c r="AR194" s="168" t="s">
        <v>84</v>
      </c>
      <c r="AT194" s="169" t="s">
        <v>75</v>
      </c>
      <c r="AU194" s="169" t="s">
        <v>84</v>
      </c>
      <c r="AY194" s="168" t="s">
        <v>134</v>
      </c>
      <c r="BK194" s="170">
        <f>SUM(BK195:BK196)</f>
        <v>0</v>
      </c>
    </row>
    <row r="195" spans="1:65" s="2" customFormat="1" ht="16.5" customHeight="1">
      <c r="A195" s="33"/>
      <c r="B195" s="34"/>
      <c r="C195" s="173" t="s">
        <v>282</v>
      </c>
      <c r="D195" s="173" t="s">
        <v>136</v>
      </c>
      <c r="E195" s="174" t="s">
        <v>283</v>
      </c>
      <c r="F195" s="175" t="s">
        <v>284</v>
      </c>
      <c r="G195" s="176" t="s">
        <v>285</v>
      </c>
      <c r="H195" s="177">
        <v>1</v>
      </c>
      <c r="I195" s="178"/>
      <c r="J195" s="179">
        <f>ROUND(I195*H195,2)</f>
        <v>0</v>
      </c>
      <c r="K195" s="175" t="s">
        <v>19</v>
      </c>
      <c r="L195" s="38"/>
      <c r="M195" s="180" t="s">
        <v>19</v>
      </c>
      <c r="N195" s="181" t="s">
        <v>47</v>
      </c>
      <c r="O195" s="63"/>
      <c r="P195" s="182">
        <f>O195*H195</f>
        <v>0</v>
      </c>
      <c r="Q195" s="182">
        <v>2.2000000000000001E-3</v>
      </c>
      <c r="R195" s="182">
        <f>Q195*H195</f>
        <v>2.2000000000000001E-3</v>
      </c>
      <c r="S195" s="182">
        <v>0</v>
      </c>
      <c r="T195" s="18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4" t="s">
        <v>141</v>
      </c>
      <c r="AT195" s="184" t="s">
        <v>136</v>
      </c>
      <c r="AU195" s="184" t="s">
        <v>86</v>
      </c>
      <c r="AY195" s="16" t="s">
        <v>134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6" t="s">
        <v>84</v>
      </c>
      <c r="BK195" s="185">
        <f>ROUND(I195*H195,2)</f>
        <v>0</v>
      </c>
      <c r="BL195" s="16" t="s">
        <v>141</v>
      </c>
      <c r="BM195" s="184" t="s">
        <v>286</v>
      </c>
    </row>
    <row r="196" spans="1:65" s="2" customFormat="1" ht="58.5">
      <c r="A196" s="33"/>
      <c r="B196" s="34"/>
      <c r="C196" s="35"/>
      <c r="D196" s="193" t="s">
        <v>287</v>
      </c>
      <c r="E196" s="35"/>
      <c r="F196" s="224" t="s">
        <v>288</v>
      </c>
      <c r="G196" s="35"/>
      <c r="H196" s="35"/>
      <c r="I196" s="188"/>
      <c r="J196" s="35"/>
      <c r="K196" s="35"/>
      <c r="L196" s="38"/>
      <c r="M196" s="189"/>
      <c r="N196" s="190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287</v>
      </c>
      <c r="AU196" s="16" t="s">
        <v>86</v>
      </c>
    </row>
    <row r="197" spans="1:65" s="12" customFormat="1" ht="22.9" customHeight="1">
      <c r="B197" s="157"/>
      <c r="C197" s="158"/>
      <c r="D197" s="159" t="s">
        <v>75</v>
      </c>
      <c r="E197" s="171" t="s">
        <v>166</v>
      </c>
      <c r="F197" s="171" t="s">
        <v>289</v>
      </c>
      <c r="G197" s="158"/>
      <c r="H197" s="158"/>
      <c r="I197" s="161"/>
      <c r="J197" s="172">
        <f>BK197</f>
        <v>0</v>
      </c>
      <c r="K197" s="158"/>
      <c r="L197" s="163"/>
      <c r="M197" s="164"/>
      <c r="N197" s="165"/>
      <c r="O197" s="165"/>
      <c r="P197" s="166">
        <f>SUM(P198:P271)</f>
        <v>0</v>
      </c>
      <c r="Q197" s="165"/>
      <c r="R197" s="166">
        <f>SUM(R198:R271)</f>
        <v>52.104680000000002</v>
      </c>
      <c r="S197" s="165"/>
      <c r="T197" s="167">
        <f>SUM(T198:T271)</f>
        <v>0</v>
      </c>
      <c r="AR197" s="168" t="s">
        <v>84</v>
      </c>
      <c r="AT197" s="169" t="s">
        <v>75</v>
      </c>
      <c r="AU197" s="169" t="s">
        <v>84</v>
      </c>
      <c r="AY197" s="168" t="s">
        <v>134</v>
      </c>
      <c r="BK197" s="170">
        <f>SUM(BK198:BK271)</f>
        <v>0</v>
      </c>
    </row>
    <row r="198" spans="1:65" s="2" customFormat="1" ht="21.75" customHeight="1">
      <c r="A198" s="33"/>
      <c r="B198" s="34"/>
      <c r="C198" s="173" t="s">
        <v>290</v>
      </c>
      <c r="D198" s="173" t="s">
        <v>136</v>
      </c>
      <c r="E198" s="174" t="s">
        <v>291</v>
      </c>
      <c r="F198" s="175" t="s">
        <v>292</v>
      </c>
      <c r="G198" s="176" t="s">
        <v>139</v>
      </c>
      <c r="H198" s="177">
        <v>17</v>
      </c>
      <c r="I198" s="178"/>
      <c r="J198" s="179">
        <f>ROUND(I198*H198,2)</f>
        <v>0</v>
      </c>
      <c r="K198" s="175" t="s">
        <v>140</v>
      </c>
      <c r="L198" s="38"/>
      <c r="M198" s="180" t="s">
        <v>19</v>
      </c>
      <c r="N198" s="181" t="s">
        <v>47</v>
      </c>
      <c r="O198" s="63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4" t="s">
        <v>141</v>
      </c>
      <c r="AT198" s="184" t="s">
        <v>136</v>
      </c>
      <c r="AU198" s="184" t="s">
        <v>86</v>
      </c>
      <c r="AY198" s="16" t="s">
        <v>134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6" t="s">
        <v>84</v>
      </c>
      <c r="BK198" s="185">
        <f>ROUND(I198*H198,2)</f>
        <v>0</v>
      </c>
      <c r="BL198" s="16" t="s">
        <v>141</v>
      </c>
      <c r="BM198" s="184" t="s">
        <v>293</v>
      </c>
    </row>
    <row r="199" spans="1:65" s="2" customFormat="1" ht="11.25">
      <c r="A199" s="33"/>
      <c r="B199" s="34"/>
      <c r="C199" s="35"/>
      <c r="D199" s="186" t="s">
        <v>143</v>
      </c>
      <c r="E199" s="35"/>
      <c r="F199" s="187" t="s">
        <v>294</v>
      </c>
      <c r="G199" s="35"/>
      <c r="H199" s="35"/>
      <c r="I199" s="188"/>
      <c r="J199" s="35"/>
      <c r="K199" s="35"/>
      <c r="L199" s="38"/>
      <c r="M199" s="189"/>
      <c r="N199" s="190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143</v>
      </c>
      <c r="AU199" s="16" t="s">
        <v>86</v>
      </c>
    </row>
    <row r="200" spans="1:65" s="13" customFormat="1" ht="11.25">
      <c r="B200" s="191"/>
      <c r="C200" s="192"/>
      <c r="D200" s="193" t="s">
        <v>145</v>
      </c>
      <c r="E200" s="194" t="s">
        <v>19</v>
      </c>
      <c r="F200" s="195" t="s">
        <v>295</v>
      </c>
      <c r="G200" s="192"/>
      <c r="H200" s="196">
        <v>17</v>
      </c>
      <c r="I200" s="197"/>
      <c r="J200" s="192"/>
      <c r="K200" s="192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145</v>
      </c>
      <c r="AU200" s="202" t="s">
        <v>86</v>
      </c>
      <c r="AV200" s="13" t="s">
        <v>86</v>
      </c>
      <c r="AW200" s="13" t="s">
        <v>37</v>
      </c>
      <c r="AX200" s="13" t="s">
        <v>76</v>
      </c>
      <c r="AY200" s="202" t="s">
        <v>134</v>
      </c>
    </row>
    <row r="201" spans="1:65" s="14" customFormat="1" ht="11.25">
      <c r="B201" s="203"/>
      <c r="C201" s="204"/>
      <c r="D201" s="193" t="s">
        <v>145</v>
      </c>
      <c r="E201" s="205" t="s">
        <v>19</v>
      </c>
      <c r="F201" s="206" t="s">
        <v>147</v>
      </c>
      <c r="G201" s="204"/>
      <c r="H201" s="207">
        <v>17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145</v>
      </c>
      <c r="AU201" s="213" t="s">
        <v>86</v>
      </c>
      <c r="AV201" s="14" t="s">
        <v>141</v>
      </c>
      <c r="AW201" s="14" t="s">
        <v>37</v>
      </c>
      <c r="AX201" s="14" t="s">
        <v>84</v>
      </c>
      <c r="AY201" s="213" t="s">
        <v>134</v>
      </c>
    </row>
    <row r="202" spans="1:65" s="2" customFormat="1" ht="21.75" customHeight="1">
      <c r="A202" s="33"/>
      <c r="B202" s="34"/>
      <c r="C202" s="173" t="s">
        <v>296</v>
      </c>
      <c r="D202" s="173" t="s">
        <v>136</v>
      </c>
      <c r="E202" s="174" t="s">
        <v>297</v>
      </c>
      <c r="F202" s="175" t="s">
        <v>298</v>
      </c>
      <c r="G202" s="176" t="s">
        <v>139</v>
      </c>
      <c r="H202" s="177">
        <v>230</v>
      </c>
      <c r="I202" s="178"/>
      <c r="J202" s="179">
        <f>ROUND(I202*H202,2)</f>
        <v>0</v>
      </c>
      <c r="K202" s="175" t="s">
        <v>140</v>
      </c>
      <c r="L202" s="38"/>
      <c r="M202" s="180" t="s">
        <v>19</v>
      </c>
      <c r="N202" s="181" t="s">
        <v>47</v>
      </c>
      <c r="O202" s="63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4" t="s">
        <v>141</v>
      </c>
      <c r="AT202" s="184" t="s">
        <v>136</v>
      </c>
      <c r="AU202" s="184" t="s">
        <v>86</v>
      </c>
      <c r="AY202" s="16" t="s">
        <v>134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6" t="s">
        <v>84</v>
      </c>
      <c r="BK202" s="185">
        <f>ROUND(I202*H202,2)</f>
        <v>0</v>
      </c>
      <c r="BL202" s="16" t="s">
        <v>141</v>
      </c>
      <c r="BM202" s="184" t="s">
        <v>299</v>
      </c>
    </row>
    <row r="203" spans="1:65" s="2" customFormat="1" ht="11.25">
      <c r="A203" s="33"/>
      <c r="B203" s="34"/>
      <c r="C203" s="35"/>
      <c r="D203" s="186" t="s">
        <v>143</v>
      </c>
      <c r="E203" s="35"/>
      <c r="F203" s="187" t="s">
        <v>300</v>
      </c>
      <c r="G203" s="35"/>
      <c r="H203" s="35"/>
      <c r="I203" s="188"/>
      <c r="J203" s="35"/>
      <c r="K203" s="35"/>
      <c r="L203" s="38"/>
      <c r="M203" s="189"/>
      <c r="N203" s="190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143</v>
      </c>
      <c r="AU203" s="16" t="s">
        <v>86</v>
      </c>
    </row>
    <row r="204" spans="1:65" s="13" customFormat="1" ht="11.25">
      <c r="B204" s="191"/>
      <c r="C204" s="192"/>
      <c r="D204" s="193" t="s">
        <v>145</v>
      </c>
      <c r="E204" s="194" t="s">
        <v>19</v>
      </c>
      <c r="F204" s="195" t="s">
        <v>301</v>
      </c>
      <c r="G204" s="192"/>
      <c r="H204" s="196">
        <v>191</v>
      </c>
      <c r="I204" s="197"/>
      <c r="J204" s="192"/>
      <c r="K204" s="192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145</v>
      </c>
      <c r="AU204" s="202" t="s">
        <v>86</v>
      </c>
      <c r="AV204" s="13" t="s">
        <v>86</v>
      </c>
      <c r="AW204" s="13" t="s">
        <v>37</v>
      </c>
      <c r="AX204" s="13" t="s">
        <v>76</v>
      </c>
      <c r="AY204" s="202" t="s">
        <v>134</v>
      </c>
    </row>
    <row r="205" spans="1:65" s="13" customFormat="1" ht="11.25">
      <c r="B205" s="191"/>
      <c r="C205" s="192"/>
      <c r="D205" s="193" t="s">
        <v>145</v>
      </c>
      <c r="E205" s="194" t="s">
        <v>19</v>
      </c>
      <c r="F205" s="195" t="s">
        <v>302</v>
      </c>
      <c r="G205" s="192"/>
      <c r="H205" s="196">
        <v>10</v>
      </c>
      <c r="I205" s="197"/>
      <c r="J205" s="192"/>
      <c r="K205" s="192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145</v>
      </c>
      <c r="AU205" s="202" t="s">
        <v>86</v>
      </c>
      <c r="AV205" s="13" t="s">
        <v>86</v>
      </c>
      <c r="AW205" s="13" t="s">
        <v>37</v>
      </c>
      <c r="AX205" s="13" t="s">
        <v>76</v>
      </c>
      <c r="AY205" s="202" t="s">
        <v>134</v>
      </c>
    </row>
    <row r="206" spans="1:65" s="13" customFormat="1" ht="11.25">
      <c r="B206" s="191"/>
      <c r="C206" s="192"/>
      <c r="D206" s="193" t="s">
        <v>145</v>
      </c>
      <c r="E206" s="194" t="s">
        <v>19</v>
      </c>
      <c r="F206" s="195" t="s">
        <v>303</v>
      </c>
      <c r="G206" s="192"/>
      <c r="H206" s="196">
        <v>16</v>
      </c>
      <c r="I206" s="197"/>
      <c r="J206" s="192"/>
      <c r="K206" s="192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145</v>
      </c>
      <c r="AU206" s="202" t="s">
        <v>86</v>
      </c>
      <c r="AV206" s="13" t="s">
        <v>86</v>
      </c>
      <c r="AW206" s="13" t="s">
        <v>37</v>
      </c>
      <c r="AX206" s="13" t="s">
        <v>76</v>
      </c>
      <c r="AY206" s="202" t="s">
        <v>134</v>
      </c>
    </row>
    <row r="207" spans="1:65" s="13" customFormat="1" ht="11.25">
      <c r="B207" s="191"/>
      <c r="C207" s="192"/>
      <c r="D207" s="193" t="s">
        <v>145</v>
      </c>
      <c r="E207" s="194" t="s">
        <v>19</v>
      </c>
      <c r="F207" s="195" t="s">
        <v>304</v>
      </c>
      <c r="G207" s="192"/>
      <c r="H207" s="196">
        <v>13</v>
      </c>
      <c r="I207" s="197"/>
      <c r="J207" s="192"/>
      <c r="K207" s="192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145</v>
      </c>
      <c r="AU207" s="202" t="s">
        <v>86</v>
      </c>
      <c r="AV207" s="13" t="s">
        <v>86</v>
      </c>
      <c r="AW207" s="13" t="s">
        <v>37</v>
      </c>
      <c r="AX207" s="13" t="s">
        <v>76</v>
      </c>
      <c r="AY207" s="202" t="s">
        <v>134</v>
      </c>
    </row>
    <row r="208" spans="1:65" s="14" customFormat="1" ht="11.25">
      <c r="B208" s="203"/>
      <c r="C208" s="204"/>
      <c r="D208" s="193" t="s">
        <v>145</v>
      </c>
      <c r="E208" s="205" t="s">
        <v>19</v>
      </c>
      <c r="F208" s="206" t="s">
        <v>147</v>
      </c>
      <c r="G208" s="204"/>
      <c r="H208" s="207">
        <v>230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145</v>
      </c>
      <c r="AU208" s="213" t="s">
        <v>86</v>
      </c>
      <c r="AV208" s="14" t="s">
        <v>141</v>
      </c>
      <c r="AW208" s="14" t="s">
        <v>37</v>
      </c>
      <c r="AX208" s="14" t="s">
        <v>84</v>
      </c>
      <c r="AY208" s="213" t="s">
        <v>134</v>
      </c>
    </row>
    <row r="209" spans="1:65" s="2" customFormat="1" ht="21.75" customHeight="1">
      <c r="A209" s="33"/>
      <c r="B209" s="34"/>
      <c r="C209" s="173" t="s">
        <v>305</v>
      </c>
      <c r="D209" s="173" t="s">
        <v>136</v>
      </c>
      <c r="E209" s="174" t="s">
        <v>306</v>
      </c>
      <c r="F209" s="175" t="s">
        <v>307</v>
      </c>
      <c r="G209" s="176" t="s">
        <v>139</v>
      </c>
      <c r="H209" s="177">
        <v>17</v>
      </c>
      <c r="I209" s="178"/>
      <c r="J209" s="179">
        <f>ROUND(I209*H209,2)</f>
        <v>0</v>
      </c>
      <c r="K209" s="175" t="s">
        <v>140</v>
      </c>
      <c r="L209" s="38"/>
      <c r="M209" s="180" t="s">
        <v>19</v>
      </c>
      <c r="N209" s="181" t="s">
        <v>47</v>
      </c>
      <c r="O209" s="63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4" t="s">
        <v>141</v>
      </c>
      <c r="AT209" s="184" t="s">
        <v>136</v>
      </c>
      <c r="AU209" s="184" t="s">
        <v>86</v>
      </c>
      <c r="AY209" s="16" t="s">
        <v>134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6" t="s">
        <v>84</v>
      </c>
      <c r="BK209" s="185">
        <f>ROUND(I209*H209,2)</f>
        <v>0</v>
      </c>
      <c r="BL209" s="16" t="s">
        <v>141</v>
      </c>
      <c r="BM209" s="184" t="s">
        <v>308</v>
      </c>
    </row>
    <row r="210" spans="1:65" s="2" customFormat="1" ht="11.25">
      <c r="A210" s="33"/>
      <c r="B210" s="34"/>
      <c r="C210" s="35"/>
      <c r="D210" s="186" t="s">
        <v>143</v>
      </c>
      <c r="E210" s="35"/>
      <c r="F210" s="187" t="s">
        <v>309</v>
      </c>
      <c r="G210" s="35"/>
      <c r="H210" s="35"/>
      <c r="I210" s="188"/>
      <c r="J210" s="35"/>
      <c r="K210" s="35"/>
      <c r="L210" s="38"/>
      <c r="M210" s="189"/>
      <c r="N210" s="190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143</v>
      </c>
      <c r="AU210" s="16" t="s">
        <v>86</v>
      </c>
    </row>
    <row r="211" spans="1:65" s="13" customFormat="1" ht="11.25">
      <c r="B211" s="191"/>
      <c r="C211" s="192"/>
      <c r="D211" s="193" t="s">
        <v>145</v>
      </c>
      <c r="E211" s="194" t="s">
        <v>19</v>
      </c>
      <c r="F211" s="195" t="s">
        <v>295</v>
      </c>
      <c r="G211" s="192"/>
      <c r="H211" s="196">
        <v>17</v>
      </c>
      <c r="I211" s="197"/>
      <c r="J211" s="192"/>
      <c r="K211" s="192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145</v>
      </c>
      <c r="AU211" s="202" t="s">
        <v>86</v>
      </c>
      <c r="AV211" s="13" t="s">
        <v>86</v>
      </c>
      <c r="AW211" s="13" t="s">
        <v>37</v>
      </c>
      <c r="AX211" s="13" t="s">
        <v>76</v>
      </c>
      <c r="AY211" s="202" t="s">
        <v>134</v>
      </c>
    </row>
    <row r="212" spans="1:65" s="14" customFormat="1" ht="11.25">
      <c r="B212" s="203"/>
      <c r="C212" s="204"/>
      <c r="D212" s="193" t="s">
        <v>145</v>
      </c>
      <c r="E212" s="205" t="s">
        <v>19</v>
      </c>
      <c r="F212" s="206" t="s">
        <v>147</v>
      </c>
      <c r="G212" s="204"/>
      <c r="H212" s="207">
        <v>17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145</v>
      </c>
      <c r="AU212" s="213" t="s">
        <v>86</v>
      </c>
      <c r="AV212" s="14" t="s">
        <v>141</v>
      </c>
      <c r="AW212" s="14" t="s">
        <v>37</v>
      </c>
      <c r="AX212" s="14" t="s">
        <v>84</v>
      </c>
      <c r="AY212" s="213" t="s">
        <v>134</v>
      </c>
    </row>
    <row r="213" spans="1:65" s="2" customFormat="1" ht="21.75" customHeight="1">
      <c r="A213" s="33"/>
      <c r="B213" s="34"/>
      <c r="C213" s="173" t="s">
        <v>310</v>
      </c>
      <c r="D213" s="173" t="s">
        <v>136</v>
      </c>
      <c r="E213" s="174" t="s">
        <v>311</v>
      </c>
      <c r="F213" s="175" t="s">
        <v>312</v>
      </c>
      <c r="G213" s="176" t="s">
        <v>139</v>
      </c>
      <c r="H213" s="177">
        <v>34</v>
      </c>
      <c r="I213" s="178"/>
      <c r="J213" s="179">
        <f>ROUND(I213*H213,2)</f>
        <v>0</v>
      </c>
      <c r="K213" s="175" t="s">
        <v>140</v>
      </c>
      <c r="L213" s="38"/>
      <c r="M213" s="180" t="s">
        <v>19</v>
      </c>
      <c r="N213" s="181" t="s">
        <v>47</v>
      </c>
      <c r="O213" s="63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4" t="s">
        <v>141</v>
      </c>
      <c r="AT213" s="184" t="s">
        <v>136</v>
      </c>
      <c r="AU213" s="184" t="s">
        <v>86</v>
      </c>
      <c r="AY213" s="16" t="s">
        <v>134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6" t="s">
        <v>84</v>
      </c>
      <c r="BK213" s="185">
        <f>ROUND(I213*H213,2)</f>
        <v>0</v>
      </c>
      <c r="BL213" s="16" t="s">
        <v>141</v>
      </c>
      <c r="BM213" s="184" t="s">
        <v>313</v>
      </c>
    </row>
    <row r="214" spans="1:65" s="2" customFormat="1" ht="11.25">
      <c r="A214" s="33"/>
      <c r="B214" s="34"/>
      <c r="C214" s="35"/>
      <c r="D214" s="186" t="s">
        <v>143</v>
      </c>
      <c r="E214" s="35"/>
      <c r="F214" s="187" t="s">
        <v>314</v>
      </c>
      <c r="G214" s="35"/>
      <c r="H214" s="35"/>
      <c r="I214" s="188"/>
      <c r="J214" s="35"/>
      <c r="K214" s="35"/>
      <c r="L214" s="38"/>
      <c r="M214" s="189"/>
      <c r="N214" s="190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143</v>
      </c>
      <c r="AU214" s="16" t="s">
        <v>86</v>
      </c>
    </row>
    <row r="215" spans="1:65" s="13" customFormat="1" ht="11.25">
      <c r="B215" s="191"/>
      <c r="C215" s="192"/>
      <c r="D215" s="193" t="s">
        <v>145</v>
      </c>
      <c r="E215" s="194" t="s">
        <v>19</v>
      </c>
      <c r="F215" s="195" t="s">
        <v>315</v>
      </c>
      <c r="G215" s="192"/>
      <c r="H215" s="196">
        <v>34</v>
      </c>
      <c r="I215" s="197"/>
      <c r="J215" s="192"/>
      <c r="K215" s="192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145</v>
      </c>
      <c r="AU215" s="202" t="s">
        <v>86</v>
      </c>
      <c r="AV215" s="13" t="s">
        <v>86</v>
      </c>
      <c r="AW215" s="13" t="s">
        <v>37</v>
      </c>
      <c r="AX215" s="13" t="s">
        <v>76</v>
      </c>
      <c r="AY215" s="202" t="s">
        <v>134</v>
      </c>
    </row>
    <row r="216" spans="1:65" s="14" customFormat="1" ht="11.25">
      <c r="B216" s="203"/>
      <c r="C216" s="204"/>
      <c r="D216" s="193" t="s">
        <v>145</v>
      </c>
      <c r="E216" s="205" t="s">
        <v>19</v>
      </c>
      <c r="F216" s="206" t="s">
        <v>147</v>
      </c>
      <c r="G216" s="204"/>
      <c r="H216" s="207">
        <v>34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145</v>
      </c>
      <c r="AU216" s="213" t="s">
        <v>86</v>
      </c>
      <c r="AV216" s="14" t="s">
        <v>141</v>
      </c>
      <c r="AW216" s="14" t="s">
        <v>37</v>
      </c>
      <c r="AX216" s="14" t="s">
        <v>84</v>
      </c>
      <c r="AY216" s="213" t="s">
        <v>134</v>
      </c>
    </row>
    <row r="217" spans="1:65" s="2" customFormat="1" ht="21.75" customHeight="1">
      <c r="A217" s="33"/>
      <c r="B217" s="34"/>
      <c r="C217" s="173" t="s">
        <v>316</v>
      </c>
      <c r="D217" s="173" t="s">
        <v>136</v>
      </c>
      <c r="E217" s="174" t="s">
        <v>317</v>
      </c>
      <c r="F217" s="175" t="s">
        <v>318</v>
      </c>
      <c r="G217" s="176" t="s">
        <v>139</v>
      </c>
      <c r="H217" s="177">
        <v>230</v>
      </c>
      <c r="I217" s="178"/>
      <c r="J217" s="179">
        <f>ROUND(I217*H217,2)</f>
        <v>0</v>
      </c>
      <c r="K217" s="175" t="s">
        <v>140</v>
      </c>
      <c r="L217" s="38"/>
      <c r="M217" s="180" t="s">
        <v>19</v>
      </c>
      <c r="N217" s="181" t="s">
        <v>47</v>
      </c>
      <c r="O217" s="63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4" t="s">
        <v>141</v>
      </c>
      <c r="AT217" s="184" t="s">
        <v>136</v>
      </c>
      <c r="AU217" s="184" t="s">
        <v>86</v>
      </c>
      <c r="AY217" s="16" t="s">
        <v>134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6" t="s">
        <v>84</v>
      </c>
      <c r="BK217" s="185">
        <f>ROUND(I217*H217,2)</f>
        <v>0</v>
      </c>
      <c r="BL217" s="16" t="s">
        <v>141</v>
      </c>
      <c r="BM217" s="184" t="s">
        <v>319</v>
      </c>
    </row>
    <row r="218" spans="1:65" s="2" customFormat="1" ht="11.25">
      <c r="A218" s="33"/>
      <c r="B218" s="34"/>
      <c r="C218" s="35"/>
      <c r="D218" s="186" t="s">
        <v>143</v>
      </c>
      <c r="E218" s="35"/>
      <c r="F218" s="187" t="s">
        <v>320</v>
      </c>
      <c r="G218" s="35"/>
      <c r="H218" s="35"/>
      <c r="I218" s="188"/>
      <c r="J218" s="35"/>
      <c r="K218" s="35"/>
      <c r="L218" s="38"/>
      <c r="M218" s="189"/>
      <c r="N218" s="190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143</v>
      </c>
      <c r="AU218" s="16" t="s">
        <v>86</v>
      </c>
    </row>
    <row r="219" spans="1:65" s="13" customFormat="1" ht="11.25">
      <c r="B219" s="191"/>
      <c r="C219" s="192"/>
      <c r="D219" s="193" t="s">
        <v>145</v>
      </c>
      <c r="E219" s="194" t="s">
        <v>19</v>
      </c>
      <c r="F219" s="195" t="s">
        <v>321</v>
      </c>
      <c r="G219" s="192"/>
      <c r="H219" s="196">
        <v>230</v>
      </c>
      <c r="I219" s="197"/>
      <c r="J219" s="192"/>
      <c r="K219" s="192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145</v>
      </c>
      <c r="AU219" s="202" t="s">
        <v>86</v>
      </c>
      <c r="AV219" s="13" t="s">
        <v>86</v>
      </c>
      <c r="AW219" s="13" t="s">
        <v>37</v>
      </c>
      <c r="AX219" s="13" t="s">
        <v>76</v>
      </c>
      <c r="AY219" s="202" t="s">
        <v>134</v>
      </c>
    </row>
    <row r="220" spans="1:65" s="14" customFormat="1" ht="11.25">
      <c r="B220" s="203"/>
      <c r="C220" s="204"/>
      <c r="D220" s="193" t="s">
        <v>145</v>
      </c>
      <c r="E220" s="205" t="s">
        <v>19</v>
      </c>
      <c r="F220" s="206" t="s">
        <v>147</v>
      </c>
      <c r="G220" s="204"/>
      <c r="H220" s="207">
        <v>230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145</v>
      </c>
      <c r="AU220" s="213" t="s">
        <v>86</v>
      </c>
      <c r="AV220" s="14" t="s">
        <v>141</v>
      </c>
      <c r="AW220" s="14" t="s">
        <v>37</v>
      </c>
      <c r="AX220" s="14" t="s">
        <v>84</v>
      </c>
      <c r="AY220" s="213" t="s">
        <v>134</v>
      </c>
    </row>
    <row r="221" spans="1:65" s="2" customFormat="1" ht="24.2" customHeight="1">
      <c r="A221" s="33"/>
      <c r="B221" s="34"/>
      <c r="C221" s="173" t="s">
        <v>322</v>
      </c>
      <c r="D221" s="173" t="s">
        <v>136</v>
      </c>
      <c r="E221" s="174" t="s">
        <v>323</v>
      </c>
      <c r="F221" s="175" t="s">
        <v>324</v>
      </c>
      <c r="G221" s="176" t="s">
        <v>139</v>
      </c>
      <c r="H221" s="177">
        <v>65</v>
      </c>
      <c r="I221" s="178"/>
      <c r="J221" s="179">
        <f>ROUND(I221*H221,2)</f>
        <v>0</v>
      </c>
      <c r="K221" s="175" t="s">
        <v>140</v>
      </c>
      <c r="L221" s="38"/>
      <c r="M221" s="180" t="s">
        <v>19</v>
      </c>
      <c r="N221" s="181" t="s">
        <v>47</v>
      </c>
      <c r="O221" s="63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4" t="s">
        <v>141</v>
      </c>
      <c r="AT221" s="184" t="s">
        <v>136</v>
      </c>
      <c r="AU221" s="184" t="s">
        <v>86</v>
      </c>
      <c r="AY221" s="16" t="s">
        <v>134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6" t="s">
        <v>84</v>
      </c>
      <c r="BK221" s="185">
        <f>ROUND(I221*H221,2)</f>
        <v>0</v>
      </c>
      <c r="BL221" s="16" t="s">
        <v>141</v>
      </c>
      <c r="BM221" s="184" t="s">
        <v>325</v>
      </c>
    </row>
    <row r="222" spans="1:65" s="2" customFormat="1" ht="11.25">
      <c r="A222" s="33"/>
      <c r="B222" s="34"/>
      <c r="C222" s="35"/>
      <c r="D222" s="186" t="s">
        <v>143</v>
      </c>
      <c r="E222" s="35"/>
      <c r="F222" s="187" t="s">
        <v>326</v>
      </c>
      <c r="G222" s="35"/>
      <c r="H222" s="35"/>
      <c r="I222" s="188"/>
      <c r="J222" s="35"/>
      <c r="K222" s="35"/>
      <c r="L222" s="38"/>
      <c r="M222" s="189"/>
      <c r="N222" s="190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143</v>
      </c>
      <c r="AU222" s="16" t="s">
        <v>86</v>
      </c>
    </row>
    <row r="223" spans="1:65" s="13" customFormat="1" ht="11.25">
      <c r="B223" s="191"/>
      <c r="C223" s="192"/>
      <c r="D223" s="193" t="s">
        <v>145</v>
      </c>
      <c r="E223" s="194" t="s">
        <v>19</v>
      </c>
      <c r="F223" s="195" t="s">
        <v>295</v>
      </c>
      <c r="G223" s="192"/>
      <c r="H223" s="196">
        <v>17</v>
      </c>
      <c r="I223" s="197"/>
      <c r="J223" s="192"/>
      <c r="K223" s="192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145</v>
      </c>
      <c r="AU223" s="202" t="s">
        <v>86</v>
      </c>
      <c r="AV223" s="13" t="s">
        <v>86</v>
      </c>
      <c r="AW223" s="13" t="s">
        <v>37</v>
      </c>
      <c r="AX223" s="13" t="s">
        <v>76</v>
      </c>
      <c r="AY223" s="202" t="s">
        <v>134</v>
      </c>
    </row>
    <row r="224" spans="1:65" s="13" customFormat="1" ht="11.25">
      <c r="B224" s="191"/>
      <c r="C224" s="192"/>
      <c r="D224" s="193" t="s">
        <v>145</v>
      </c>
      <c r="E224" s="194" t="s">
        <v>19</v>
      </c>
      <c r="F224" s="195" t="s">
        <v>327</v>
      </c>
      <c r="G224" s="192"/>
      <c r="H224" s="196">
        <v>48</v>
      </c>
      <c r="I224" s="197"/>
      <c r="J224" s="192"/>
      <c r="K224" s="192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145</v>
      </c>
      <c r="AU224" s="202" t="s">
        <v>86</v>
      </c>
      <c r="AV224" s="13" t="s">
        <v>86</v>
      </c>
      <c r="AW224" s="13" t="s">
        <v>37</v>
      </c>
      <c r="AX224" s="13" t="s">
        <v>76</v>
      </c>
      <c r="AY224" s="202" t="s">
        <v>134</v>
      </c>
    </row>
    <row r="225" spans="1:65" s="14" customFormat="1" ht="11.25">
      <c r="B225" s="203"/>
      <c r="C225" s="204"/>
      <c r="D225" s="193" t="s">
        <v>145</v>
      </c>
      <c r="E225" s="205" t="s">
        <v>19</v>
      </c>
      <c r="F225" s="206" t="s">
        <v>147</v>
      </c>
      <c r="G225" s="204"/>
      <c r="H225" s="207">
        <v>65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145</v>
      </c>
      <c r="AU225" s="213" t="s">
        <v>86</v>
      </c>
      <c r="AV225" s="14" t="s">
        <v>141</v>
      </c>
      <c r="AW225" s="14" t="s">
        <v>37</v>
      </c>
      <c r="AX225" s="14" t="s">
        <v>84</v>
      </c>
      <c r="AY225" s="213" t="s">
        <v>134</v>
      </c>
    </row>
    <row r="226" spans="1:65" s="2" customFormat="1" ht="16.5" customHeight="1">
      <c r="A226" s="33"/>
      <c r="B226" s="34"/>
      <c r="C226" s="173" t="s">
        <v>328</v>
      </c>
      <c r="D226" s="173" t="s">
        <v>136</v>
      </c>
      <c r="E226" s="174" t="s">
        <v>329</v>
      </c>
      <c r="F226" s="175" t="s">
        <v>330</v>
      </c>
      <c r="G226" s="176" t="s">
        <v>139</v>
      </c>
      <c r="H226" s="177">
        <v>65</v>
      </c>
      <c r="I226" s="178"/>
      <c r="J226" s="179">
        <f>ROUND(I226*H226,2)</f>
        <v>0</v>
      </c>
      <c r="K226" s="175" t="s">
        <v>140</v>
      </c>
      <c r="L226" s="38"/>
      <c r="M226" s="180" t="s">
        <v>19</v>
      </c>
      <c r="N226" s="181" t="s">
        <v>47</v>
      </c>
      <c r="O226" s="63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4" t="s">
        <v>141</v>
      </c>
      <c r="AT226" s="184" t="s">
        <v>136</v>
      </c>
      <c r="AU226" s="184" t="s">
        <v>86</v>
      </c>
      <c r="AY226" s="16" t="s">
        <v>134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6" t="s">
        <v>84</v>
      </c>
      <c r="BK226" s="185">
        <f>ROUND(I226*H226,2)</f>
        <v>0</v>
      </c>
      <c r="BL226" s="16" t="s">
        <v>141</v>
      </c>
      <c r="BM226" s="184" t="s">
        <v>331</v>
      </c>
    </row>
    <row r="227" spans="1:65" s="2" customFormat="1" ht="11.25">
      <c r="A227" s="33"/>
      <c r="B227" s="34"/>
      <c r="C227" s="35"/>
      <c r="D227" s="186" t="s">
        <v>143</v>
      </c>
      <c r="E227" s="35"/>
      <c r="F227" s="187" t="s">
        <v>332</v>
      </c>
      <c r="G227" s="35"/>
      <c r="H227" s="35"/>
      <c r="I227" s="188"/>
      <c r="J227" s="35"/>
      <c r="K227" s="35"/>
      <c r="L227" s="38"/>
      <c r="M227" s="189"/>
      <c r="N227" s="190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143</v>
      </c>
      <c r="AU227" s="16" t="s">
        <v>86</v>
      </c>
    </row>
    <row r="228" spans="1:65" s="13" customFormat="1" ht="11.25">
      <c r="B228" s="191"/>
      <c r="C228" s="192"/>
      <c r="D228" s="193" t="s">
        <v>145</v>
      </c>
      <c r="E228" s="194" t="s">
        <v>19</v>
      </c>
      <c r="F228" s="195" t="s">
        <v>295</v>
      </c>
      <c r="G228" s="192"/>
      <c r="H228" s="196">
        <v>17</v>
      </c>
      <c r="I228" s="197"/>
      <c r="J228" s="192"/>
      <c r="K228" s="192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145</v>
      </c>
      <c r="AU228" s="202" t="s">
        <v>86</v>
      </c>
      <c r="AV228" s="13" t="s">
        <v>86</v>
      </c>
      <c r="AW228" s="13" t="s">
        <v>37</v>
      </c>
      <c r="AX228" s="13" t="s">
        <v>76</v>
      </c>
      <c r="AY228" s="202" t="s">
        <v>134</v>
      </c>
    </row>
    <row r="229" spans="1:65" s="13" customFormat="1" ht="11.25">
      <c r="B229" s="191"/>
      <c r="C229" s="192"/>
      <c r="D229" s="193" t="s">
        <v>145</v>
      </c>
      <c r="E229" s="194" t="s">
        <v>19</v>
      </c>
      <c r="F229" s="195" t="s">
        <v>327</v>
      </c>
      <c r="G229" s="192"/>
      <c r="H229" s="196">
        <v>48</v>
      </c>
      <c r="I229" s="197"/>
      <c r="J229" s="192"/>
      <c r="K229" s="192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145</v>
      </c>
      <c r="AU229" s="202" t="s">
        <v>86</v>
      </c>
      <c r="AV229" s="13" t="s">
        <v>86</v>
      </c>
      <c r="AW229" s="13" t="s">
        <v>37</v>
      </c>
      <c r="AX229" s="13" t="s">
        <v>76</v>
      </c>
      <c r="AY229" s="202" t="s">
        <v>134</v>
      </c>
    </row>
    <row r="230" spans="1:65" s="14" customFormat="1" ht="11.25">
      <c r="B230" s="203"/>
      <c r="C230" s="204"/>
      <c r="D230" s="193" t="s">
        <v>145</v>
      </c>
      <c r="E230" s="205" t="s">
        <v>19</v>
      </c>
      <c r="F230" s="206" t="s">
        <v>147</v>
      </c>
      <c r="G230" s="204"/>
      <c r="H230" s="207">
        <v>65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145</v>
      </c>
      <c r="AU230" s="213" t="s">
        <v>86</v>
      </c>
      <c r="AV230" s="14" t="s">
        <v>141</v>
      </c>
      <c r="AW230" s="14" t="s">
        <v>37</v>
      </c>
      <c r="AX230" s="14" t="s">
        <v>84</v>
      </c>
      <c r="AY230" s="213" t="s">
        <v>134</v>
      </c>
    </row>
    <row r="231" spans="1:65" s="2" customFormat="1" ht="16.5" customHeight="1">
      <c r="A231" s="33"/>
      <c r="B231" s="34"/>
      <c r="C231" s="173" t="s">
        <v>333</v>
      </c>
      <c r="D231" s="173" t="s">
        <v>136</v>
      </c>
      <c r="E231" s="174" t="s">
        <v>334</v>
      </c>
      <c r="F231" s="175" t="s">
        <v>335</v>
      </c>
      <c r="G231" s="176" t="s">
        <v>139</v>
      </c>
      <c r="H231" s="177">
        <v>69</v>
      </c>
      <c r="I231" s="178"/>
      <c r="J231" s="179">
        <f>ROUND(I231*H231,2)</f>
        <v>0</v>
      </c>
      <c r="K231" s="175" t="s">
        <v>140</v>
      </c>
      <c r="L231" s="38"/>
      <c r="M231" s="180" t="s">
        <v>19</v>
      </c>
      <c r="N231" s="181" t="s">
        <v>47</v>
      </c>
      <c r="O231" s="63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4" t="s">
        <v>141</v>
      </c>
      <c r="AT231" s="184" t="s">
        <v>136</v>
      </c>
      <c r="AU231" s="184" t="s">
        <v>86</v>
      </c>
      <c r="AY231" s="16" t="s">
        <v>134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6" t="s">
        <v>84</v>
      </c>
      <c r="BK231" s="185">
        <f>ROUND(I231*H231,2)</f>
        <v>0</v>
      </c>
      <c r="BL231" s="16" t="s">
        <v>141</v>
      </c>
      <c r="BM231" s="184" t="s">
        <v>336</v>
      </c>
    </row>
    <row r="232" spans="1:65" s="2" customFormat="1" ht="11.25">
      <c r="A232" s="33"/>
      <c r="B232" s="34"/>
      <c r="C232" s="35"/>
      <c r="D232" s="186" t="s">
        <v>143</v>
      </c>
      <c r="E232" s="35"/>
      <c r="F232" s="187" t="s">
        <v>337</v>
      </c>
      <c r="G232" s="35"/>
      <c r="H232" s="35"/>
      <c r="I232" s="188"/>
      <c r="J232" s="35"/>
      <c r="K232" s="35"/>
      <c r="L232" s="38"/>
      <c r="M232" s="189"/>
      <c r="N232" s="190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143</v>
      </c>
      <c r="AU232" s="16" t="s">
        <v>86</v>
      </c>
    </row>
    <row r="233" spans="1:65" s="13" customFormat="1" ht="11.25">
      <c r="B233" s="191"/>
      <c r="C233" s="192"/>
      <c r="D233" s="193" t="s">
        <v>145</v>
      </c>
      <c r="E233" s="194" t="s">
        <v>19</v>
      </c>
      <c r="F233" s="195" t="s">
        <v>295</v>
      </c>
      <c r="G233" s="192"/>
      <c r="H233" s="196">
        <v>17</v>
      </c>
      <c r="I233" s="197"/>
      <c r="J233" s="192"/>
      <c r="K233" s="192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145</v>
      </c>
      <c r="AU233" s="202" t="s">
        <v>86</v>
      </c>
      <c r="AV233" s="13" t="s">
        <v>86</v>
      </c>
      <c r="AW233" s="13" t="s">
        <v>37</v>
      </c>
      <c r="AX233" s="13" t="s">
        <v>76</v>
      </c>
      <c r="AY233" s="202" t="s">
        <v>134</v>
      </c>
    </row>
    <row r="234" spans="1:65" s="13" customFormat="1" ht="11.25">
      <c r="B234" s="191"/>
      <c r="C234" s="192"/>
      <c r="D234" s="193" t="s">
        <v>145</v>
      </c>
      <c r="E234" s="194" t="s">
        <v>19</v>
      </c>
      <c r="F234" s="195" t="s">
        <v>327</v>
      </c>
      <c r="G234" s="192"/>
      <c r="H234" s="196">
        <v>48</v>
      </c>
      <c r="I234" s="197"/>
      <c r="J234" s="192"/>
      <c r="K234" s="192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145</v>
      </c>
      <c r="AU234" s="202" t="s">
        <v>86</v>
      </c>
      <c r="AV234" s="13" t="s">
        <v>86</v>
      </c>
      <c r="AW234" s="13" t="s">
        <v>37</v>
      </c>
      <c r="AX234" s="13" t="s">
        <v>76</v>
      </c>
      <c r="AY234" s="202" t="s">
        <v>134</v>
      </c>
    </row>
    <row r="235" spans="1:65" s="13" customFormat="1" ht="11.25">
      <c r="B235" s="191"/>
      <c r="C235" s="192"/>
      <c r="D235" s="193" t="s">
        <v>145</v>
      </c>
      <c r="E235" s="194" t="s">
        <v>19</v>
      </c>
      <c r="F235" s="195" t="s">
        <v>338</v>
      </c>
      <c r="G235" s="192"/>
      <c r="H235" s="196">
        <v>4</v>
      </c>
      <c r="I235" s="197"/>
      <c r="J235" s="192"/>
      <c r="K235" s="192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145</v>
      </c>
      <c r="AU235" s="202" t="s">
        <v>86</v>
      </c>
      <c r="AV235" s="13" t="s">
        <v>86</v>
      </c>
      <c r="AW235" s="13" t="s">
        <v>37</v>
      </c>
      <c r="AX235" s="13" t="s">
        <v>76</v>
      </c>
      <c r="AY235" s="202" t="s">
        <v>134</v>
      </c>
    </row>
    <row r="236" spans="1:65" s="14" customFormat="1" ht="11.25">
      <c r="B236" s="203"/>
      <c r="C236" s="204"/>
      <c r="D236" s="193" t="s">
        <v>145</v>
      </c>
      <c r="E236" s="205" t="s">
        <v>19</v>
      </c>
      <c r="F236" s="206" t="s">
        <v>147</v>
      </c>
      <c r="G236" s="204"/>
      <c r="H236" s="207">
        <v>69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145</v>
      </c>
      <c r="AU236" s="213" t="s">
        <v>86</v>
      </c>
      <c r="AV236" s="14" t="s">
        <v>141</v>
      </c>
      <c r="AW236" s="14" t="s">
        <v>37</v>
      </c>
      <c r="AX236" s="14" t="s">
        <v>84</v>
      </c>
      <c r="AY236" s="213" t="s">
        <v>134</v>
      </c>
    </row>
    <row r="237" spans="1:65" s="2" customFormat="1" ht="24.2" customHeight="1">
      <c r="A237" s="33"/>
      <c r="B237" s="34"/>
      <c r="C237" s="173" t="s">
        <v>339</v>
      </c>
      <c r="D237" s="173" t="s">
        <v>136</v>
      </c>
      <c r="E237" s="174" t="s">
        <v>340</v>
      </c>
      <c r="F237" s="175" t="s">
        <v>341</v>
      </c>
      <c r="G237" s="176" t="s">
        <v>139</v>
      </c>
      <c r="H237" s="177">
        <v>65</v>
      </c>
      <c r="I237" s="178"/>
      <c r="J237" s="179">
        <f>ROUND(I237*H237,2)</f>
        <v>0</v>
      </c>
      <c r="K237" s="175" t="s">
        <v>140</v>
      </c>
      <c r="L237" s="38"/>
      <c r="M237" s="180" t="s">
        <v>19</v>
      </c>
      <c r="N237" s="181" t="s">
        <v>47</v>
      </c>
      <c r="O237" s="63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4" t="s">
        <v>141</v>
      </c>
      <c r="AT237" s="184" t="s">
        <v>136</v>
      </c>
      <c r="AU237" s="184" t="s">
        <v>86</v>
      </c>
      <c r="AY237" s="16" t="s">
        <v>134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6" t="s">
        <v>84</v>
      </c>
      <c r="BK237" s="185">
        <f>ROUND(I237*H237,2)</f>
        <v>0</v>
      </c>
      <c r="BL237" s="16" t="s">
        <v>141</v>
      </c>
      <c r="BM237" s="184" t="s">
        <v>342</v>
      </c>
    </row>
    <row r="238" spans="1:65" s="2" customFormat="1" ht="11.25">
      <c r="A238" s="33"/>
      <c r="B238" s="34"/>
      <c r="C238" s="35"/>
      <c r="D238" s="186" t="s">
        <v>143</v>
      </c>
      <c r="E238" s="35"/>
      <c r="F238" s="187" t="s">
        <v>343</v>
      </c>
      <c r="G238" s="35"/>
      <c r="H238" s="35"/>
      <c r="I238" s="188"/>
      <c r="J238" s="35"/>
      <c r="K238" s="35"/>
      <c r="L238" s="38"/>
      <c r="M238" s="189"/>
      <c r="N238" s="190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143</v>
      </c>
      <c r="AU238" s="16" t="s">
        <v>86</v>
      </c>
    </row>
    <row r="239" spans="1:65" s="13" customFormat="1" ht="11.25">
      <c r="B239" s="191"/>
      <c r="C239" s="192"/>
      <c r="D239" s="193" t="s">
        <v>145</v>
      </c>
      <c r="E239" s="194" t="s">
        <v>19</v>
      </c>
      <c r="F239" s="195" t="s">
        <v>295</v>
      </c>
      <c r="G239" s="192"/>
      <c r="H239" s="196">
        <v>17</v>
      </c>
      <c r="I239" s="197"/>
      <c r="J239" s="192"/>
      <c r="K239" s="192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145</v>
      </c>
      <c r="AU239" s="202" t="s">
        <v>86</v>
      </c>
      <c r="AV239" s="13" t="s">
        <v>86</v>
      </c>
      <c r="AW239" s="13" t="s">
        <v>37</v>
      </c>
      <c r="AX239" s="13" t="s">
        <v>76</v>
      </c>
      <c r="AY239" s="202" t="s">
        <v>134</v>
      </c>
    </row>
    <row r="240" spans="1:65" s="13" customFormat="1" ht="11.25">
      <c r="B240" s="191"/>
      <c r="C240" s="192"/>
      <c r="D240" s="193" t="s">
        <v>145</v>
      </c>
      <c r="E240" s="194" t="s">
        <v>19</v>
      </c>
      <c r="F240" s="195" t="s">
        <v>327</v>
      </c>
      <c r="G240" s="192"/>
      <c r="H240" s="196">
        <v>48</v>
      </c>
      <c r="I240" s="197"/>
      <c r="J240" s="192"/>
      <c r="K240" s="192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145</v>
      </c>
      <c r="AU240" s="202" t="s">
        <v>86</v>
      </c>
      <c r="AV240" s="13" t="s">
        <v>86</v>
      </c>
      <c r="AW240" s="13" t="s">
        <v>37</v>
      </c>
      <c r="AX240" s="13" t="s">
        <v>76</v>
      </c>
      <c r="AY240" s="202" t="s">
        <v>134</v>
      </c>
    </row>
    <row r="241" spans="1:65" s="14" customFormat="1" ht="11.25">
      <c r="B241" s="203"/>
      <c r="C241" s="204"/>
      <c r="D241" s="193" t="s">
        <v>145</v>
      </c>
      <c r="E241" s="205" t="s">
        <v>19</v>
      </c>
      <c r="F241" s="206" t="s">
        <v>147</v>
      </c>
      <c r="G241" s="204"/>
      <c r="H241" s="207">
        <v>65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145</v>
      </c>
      <c r="AU241" s="213" t="s">
        <v>86</v>
      </c>
      <c r="AV241" s="14" t="s">
        <v>141</v>
      </c>
      <c r="AW241" s="14" t="s">
        <v>37</v>
      </c>
      <c r="AX241" s="14" t="s">
        <v>84</v>
      </c>
      <c r="AY241" s="213" t="s">
        <v>134</v>
      </c>
    </row>
    <row r="242" spans="1:65" s="2" customFormat="1" ht="24.2" customHeight="1">
      <c r="A242" s="33"/>
      <c r="B242" s="34"/>
      <c r="C242" s="173" t="s">
        <v>344</v>
      </c>
      <c r="D242" s="173" t="s">
        <v>136</v>
      </c>
      <c r="E242" s="174" t="s">
        <v>345</v>
      </c>
      <c r="F242" s="175" t="s">
        <v>346</v>
      </c>
      <c r="G242" s="176" t="s">
        <v>139</v>
      </c>
      <c r="H242" s="177">
        <v>4</v>
      </c>
      <c r="I242" s="178"/>
      <c r="J242" s="179">
        <f>ROUND(I242*H242,2)</f>
        <v>0</v>
      </c>
      <c r="K242" s="175" t="s">
        <v>140</v>
      </c>
      <c r="L242" s="38"/>
      <c r="M242" s="180" t="s">
        <v>19</v>
      </c>
      <c r="N242" s="181" t="s">
        <v>47</v>
      </c>
      <c r="O242" s="63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4" t="s">
        <v>141</v>
      </c>
      <c r="AT242" s="184" t="s">
        <v>136</v>
      </c>
      <c r="AU242" s="184" t="s">
        <v>86</v>
      </c>
      <c r="AY242" s="16" t="s">
        <v>134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6" t="s">
        <v>84</v>
      </c>
      <c r="BK242" s="185">
        <f>ROUND(I242*H242,2)</f>
        <v>0</v>
      </c>
      <c r="BL242" s="16" t="s">
        <v>141</v>
      </c>
      <c r="BM242" s="184" t="s">
        <v>347</v>
      </c>
    </row>
    <row r="243" spans="1:65" s="2" customFormat="1" ht="11.25">
      <c r="A243" s="33"/>
      <c r="B243" s="34"/>
      <c r="C243" s="35"/>
      <c r="D243" s="186" t="s">
        <v>143</v>
      </c>
      <c r="E243" s="35"/>
      <c r="F243" s="187" t="s">
        <v>348</v>
      </c>
      <c r="G243" s="35"/>
      <c r="H243" s="35"/>
      <c r="I243" s="188"/>
      <c r="J243" s="35"/>
      <c r="K243" s="35"/>
      <c r="L243" s="38"/>
      <c r="M243" s="189"/>
      <c r="N243" s="190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143</v>
      </c>
      <c r="AU243" s="16" t="s">
        <v>86</v>
      </c>
    </row>
    <row r="244" spans="1:65" s="13" customFormat="1" ht="11.25">
      <c r="B244" s="191"/>
      <c r="C244" s="192"/>
      <c r="D244" s="193" t="s">
        <v>145</v>
      </c>
      <c r="E244" s="194" t="s">
        <v>19</v>
      </c>
      <c r="F244" s="195" t="s">
        <v>338</v>
      </c>
      <c r="G244" s="192"/>
      <c r="H244" s="196">
        <v>4</v>
      </c>
      <c r="I244" s="197"/>
      <c r="J244" s="192"/>
      <c r="K244" s="192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145</v>
      </c>
      <c r="AU244" s="202" t="s">
        <v>86</v>
      </c>
      <c r="AV244" s="13" t="s">
        <v>86</v>
      </c>
      <c r="AW244" s="13" t="s">
        <v>37</v>
      </c>
      <c r="AX244" s="13" t="s">
        <v>76</v>
      </c>
      <c r="AY244" s="202" t="s">
        <v>134</v>
      </c>
    </row>
    <row r="245" spans="1:65" s="14" customFormat="1" ht="11.25">
      <c r="B245" s="203"/>
      <c r="C245" s="204"/>
      <c r="D245" s="193" t="s">
        <v>145</v>
      </c>
      <c r="E245" s="205" t="s">
        <v>19</v>
      </c>
      <c r="F245" s="206" t="s">
        <v>147</v>
      </c>
      <c r="G245" s="204"/>
      <c r="H245" s="207">
        <v>4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145</v>
      </c>
      <c r="AU245" s="213" t="s">
        <v>86</v>
      </c>
      <c r="AV245" s="14" t="s">
        <v>141</v>
      </c>
      <c r="AW245" s="14" t="s">
        <v>37</v>
      </c>
      <c r="AX245" s="14" t="s">
        <v>84</v>
      </c>
      <c r="AY245" s="213" t="s">
        <v>134</v>
      </c>
    </row>
    <row r="246" spans="1:65" s="2" customFormat="1" ht="44.25" customHeight="1">
      <c r="A246" s="33"/>
      <c r="B246" s="34"/>
      <c r="C246" s="173" t="s">
        <v>349</v>
      </c>
      <c r="D246" s="173" t="s">
        <v>136</v>
      </c>
      <c r="E246" s="174" t="s">
        <v>350</v>
      </c>
      <c r="F246" s="175" t="s">
        <v>351</v>
      </c>
      <c r="G246" s="176" t="s">
        <v>139</v>
      </c>
      <c r="H246" s="177">
        <v>233</v>
      </c>
      <c r="I246" s="178"/>
      <c r="J246" s="179">
        <f>ROUND(I246*H246,2)</f>
        <v>0</v>
      </c>
      <c r="K246" s="175" t="s">
        <v>140</v>
      </c>
      <c r="L246" s="38"/>
      <c r="M246" s="180" t="s">
        <v>19</v>
      </c>
      <c r="N246" s="181" t="s">
        <v>47</v>
      </c>
      <c r="O246" s="63"/>
      <c r="P246" s="182">
        <f>O246*H246</f>
        <v>0</v>
      </c>
      <c r="Q246" s="182">
        <v>8.9219999999999994E-2</v>
      </c>
      <c r="R246" s="182">
        <f>Q246*H246</f>
        <v>20.788259999999998</v>
      </c>
      <c r="S246" s="182">
        <v>0</v>
      </c>
      <c r="T246" s="183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4" t="s">
        <v>141</v>
      </c>
      <c r="AT246" s="184" t="s">
        <v>136</v>
      </c>
      <c r="AU246" s="184" t="s">
        <v>86</v>
      </c>
      <c r="AY246" s="16" t="s">
        <v>134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6" t="s">
        <v>84</v>
      </c>
      <c r="BK246" s="185">
        <f>ROUND(I246*H246,2)</f>
        <v>0</v>
      </c>
      <c r="BL246" s="16" t="s">
        <v>141</v>
      </c>
      <c r="BM246" s="184" t="s">
        <v>352</v>
      </c>
    </row>
    <row r="247" spans="1:65" s="2" customFormat="1" ht="11.25">
      <c r="A247" s="33"/>
      <c r="B247" s="34"/>
      <c r="C247" s="35"/>
      <c r="D247" s="186" t="s">
        <v>143</v>
      </c>
      <c r="E247" s="35"/>
      <c r="F247" s="187" t="s">
        <v>353</v>
      </c>
      <c r="G247" s="35"/>
      <c r="H247" s="35"/>
      <c r="I247" s="188"/>
      <c r="J247" s="35"/>
      <c r="K247" s="35"/>
      <c r="L247" s="38"/>
      <c r="M247" s="189"/>
      <c r="N247" s="190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143</v>
      </c>
      <c r="AU247" s="16" t="s">
        <v>86</v>
      </c>
    </row>
    <row r="248" spans="1:65" s="13" customFormat="1" ht="11.25">
      <c r="B248" s="191"/>
      <c r="C248" s="192"/>
      <c r="D248" s="193" t="s">
        <v>145</v>
      </c>
      <c r="E248" s="194" t="s">
        <v>19</v>
      </c>
      <c r="F248" s="195" t="s">
        <v>354</v>
      </c>
      <c r="G248" s="192"/>
      <c r="H248" s="196">
        <v>191</v>
      </c>
      <c r="I248" s="197"/>
      <c r="J248" s="192"/>
      <c r="K248" s="192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145</v>
      </c>
      <c r="AU248" s="202" t="s">
        <v>86</v>
      </c>
      <c r="AV248" s="13" t="s">
        <v>86</v>
      </c>
      <c r="AW248" s="13" t="s">
        <v>37</v>
      </c>
      <c r="AX248" s="13" t="s">
        <v>76</v>
      </c>
      <c r="AY248" s="202" t="s">
        <v>134</v>
      </c>
    </row>
    <row r="249" spans="1:65" s="13" customFormat="1" ht="11.25">
      <c r="B249" s="191"/>
      <c r="C249" s="192"/>
      <c r="D249" s="193" t="s">
        <v>145</v>
      </c>
      <c r="E249" s="194" t="s">
        <v>19</v>
      </c>
      <c r="F249" s="195" t="s">
        <v>355</v>
      </c>
      <c r="G249" s="192"/>
      <c r="H249" s="196">
        <v>10</v>
      </c>
      <c r="I249" s="197"/>
      <c r="J249" s="192"/>
      <c r="K249" s="192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145</v>
      </c>
      <c r="AU249" s="202" t="s">
        <v>86</v>
      </c>
      <c r="AV249" s="13" t="s">
        <v>86</v>
      </c>
      <c r="AW249" s="13" t="s">
        <v>37</v>
      </c>
      <c r="AX249" s="13" t="s">
        <v>76</v>
      </c>
      <c r="AY249" s="202" t="s">
        <v>134</v>
      </c>
    </row>
    <row r="250" spans="1:65" s="13" customFormat="1" ht="11.25">
      <c r="B250" s="191"/>
      <c r="C250" s="192"/>
      <c r="D250" s="193" t="s">
        <v>145</v>
      </c>
      <c r="E250" s="194" t="s">
        <v>19</v>
      </c>
      <c r="F250" s="195" t="s">
        <v>356</v>
      </c>
      <c r="G250" s="192"/>
      <c r="H250" s="196">
        <v>16</v>
      </c>
      <c r="I250" s="197"/>
      <c r="J250" s="192"/>
      <c r="K250" s="192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145</v>
      </c>
      <c r="AU250" s="202" t="s">
        <v>86</v>
      </c>
      <c r="AV250" s="13" t="s">
        <v>86</v>
      </c>
      <c r="AW250" s="13" t="s">
        <v>37</v>
      </c>
      <c r="AX250" s="13" t="s">
        <v>76</v>
      </c>
      <c r="AY250" s="202" t="s">
        <v>134</v>
      </c>
    </row>
    <row r="251" spans="1:65" s="13" customFormat="1" ht="11.25">
      <c r="B251" s="191"/>
      <c r="C251" s="192"/>
      <c r="D251" s="193" t="s">
        <v>145</v>
      </c>
      <c r="E251" s="194" t="s">
        <v>19</v>
      </c>
      <c r="F251" s="195" t="s">
        <v>357</v>
      </c>
      <c r="G251" s="192"/>
      <c r="H251" s="196">
        <v>3</v>
      </c>
      <c r="I251" s="197"/>
      <c r="J251" s="192"/>
      <c r="K251" s="192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145</v>
      </c>
      <c r="AU251" s="202" t="s">
        <v>86</v>
      </c>
      <c r="AV251" s="13" t="s">
        <v>86</v>
      </c>
      <c r="AW251" s="13" t="s">
        <v>37</v>
      </c>
      <c r="AX251" s="13" t="s">
        <v>76</v>
      </c>
      <c r="AY251" s="202" t="s">
        <v>134</v>
      </c>
    </row>
    <row r="252" spans="1:65" s="13" customFormat="1" ht="11.25">
      <c r="B252" s="191"/>
      <c r="C252" s="192"/>
      <c r="D252" s="193" t="s">
        <v>145</v>
      </c>
      <c r="E252" s="194" t="s">
        <v>19</v>
      </c>
      <c r="F252" s="195" t="s">
        <v>358</v>
      </c>
      <c r="G252" s="192"/>
      <c r="H252" s="196">
        <v>13</v>
      </c>
      <c r="I252" s="197"/>
      <c r="J252" s="192"/>
      <c r="K252" s="192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145</v>
      </c>
      <c r="AU252" s="202" t="s">
        <v>86</v>
      </c>
      <c r="AV252" s="13" t="s">
        <v>86</v>
      </c>
      <c r="AW252" s="13" t="s">
        <v>37</v>
      </c>
      <c r="AX252" s="13" t="s">
        <v>76</v>
      </c>
      <c r="AY252" s="202" t="s">
        <v>134</v>
      </c>
    </row>
    <row r="253" spans="1:65" s="14" customFormat="1" ht="11.25">
      <c r="B253" s="203"/>
      <c r="C253" s="204"/>
      <c r="D253" s="193" t="s">
        <v>145</v>
      </c>
      <c r="E253" s="205" t="s">
        <v>19</v>
      </c>
      <c r="F253" s="206" t="s">
        <v>147</v>
      </c>
      <c r="G253" s="204"/>
      <c r="H253" s="207">
        <v>233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145</v>
      </c>
      <c r="AU253" s="213" t="s">
        <v>86</v>
      </c>
      <c r="AV253" s="14" t="s">
        <v>141</v>
      </c>
      <c r="AW253" s="14" t="s">
        <v>37</v>
      </c>
      <c r="AX253" s="14" t="s">
        <v>84</v>
      </c>
      <c r="AY253" s="213" t="s">
        <v>134</v>
      </c>
    </row>
    <row r="254" spans="1:65" s="2" customFormat="1" ht="16.5" customHeight="1">
      <c r="A254" s="33"/>
      <c r="B254" s="34"/>
      <c r="C254" s="214" t="s">
        <v>359</v>
      </c>
      <c r="D254" s="214" t="s">
        <v>268</v>
      </c>
      <c r="E254" s="215" t="s">
        <v>360</v>
      </c>
      <c r="F254" s="216" t="s">
        <v>361</v>
      </c>
      <c r="G254" s="217" t="s">
        <v>139</v>
      </c>
      <c r="H254" s="218">
        <v>162.435</v>
      </c>
      <c r="I254" s="219"/>
      <c r="J254" s="220">
        <f>ROUND(I254*H254,2)</f>
        <v>0</v>
      </c>
      <c r="K254" s="216" t="s">
        <v>140</v>
      </c>
      <c r="L254" s="221"/>
      <c r="M254" s="222" t="s">
        <v>19</v>
      </c>
      <c r="N254" s="223" t="s">
        <v>47</v>
      </c>
      <c r="O254" s="63"/>
      <c r="P254" s="182">
        <f>O254*H254</f>
        <v>0</v>
      </c>
      <c r="Q254" s="182">
        <v>0.13200000000000001</v>
      </c>
      <c r="R254" s="182">
        <f>Q254*H254</f>
        <v>21.441420000000001</v>
      </c>
      <c r="S254" s="182">
        <v>0</v>
      </c>
      <c r="T254" s="18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4" t="s">
        <v>185</v>
      </c>
      <c r="AT254" s="184" t="s">
        <v>268</v>
      </c>
      <c r="AU254" s="184" t="s">
        <v>86</v>
      </c>
      <c r="AY254" s="16" t="s">
        <v>134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6" t="s">
        <v>84</v>
      </c>
      <c r="BK254" s="185">
        <f>ROUND(I254*H254,2)</f>
        <v>0</v>
      </c>
      <c r="BL254" s="16" t="s">
        <v>141</v>
      </c>
      <c r="BM254" s="184" t="s">
        <v>362</v>
      </c>
    </row>
    <row r="255" spans="1:65" s="13" customFormat="1" ht="11.25">
      <c r="B255" s="191"/>
      <c r="C255" s="192"/>
      <c r="D255" s="193" t="s">
        <v>145</v>
      </c>
      <c r="E255" s="194" t="s">
        <v>19</v>
      </c>
      <c r="F255" s="195" t="s">
        <v>363</v>
      </c>
      <c r="G255" s="192"/>
      <c r="H255" s="196">
        <v>143.25</v>
      </c>
      <c r="I255" s="197"/>
      <c r="J255" s="192"/>
      <c r="K255" s="192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145</v>
      </c>
      <c r="AU255" s="202" t="s">
        <v>86</v>
      </c>
      <c r="AV255" s="13" t="s">
        <v>86</v>
      </c>
      <c r="AW255" s="13" t="s">
        <v>37</v>
      </c>
      <c r="AX255" s="13" t="s">
        <v>76</v>
      </c>
      <c r="AY255" s="202" t="s">
        <v>134</v>
      </c>
    </row>
    <row r="256" spans="1:65" s="13" customFormat="1" ht="11.25">
      <c r="B256" s="191"/>
      <c r="C256" s="192"/>
      <c r="D256" s="193" t="s">
        <v>145</v>
      </c>
      <c r="E256" s="194" t="s">
        <v>19</v>
      </c>
      <c r="F256" s="195" t="s">
        <v>364</v>
      </c>
      <c r="G256" s="192"/>
      <c r="H256" s="196">
        <v>16</v>
      </c>
      <c r="I256" s="197"/>
      <c r="J256" s="192"/>
      <c r="K256" s="192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145</v>
      </c>
      <c r="AU256" s="202" t="s">
        <v>86</v>
      </c>
      <c r="AV256" s="13" t="s">
        <v>86</v>
      </c>
      <c r="AW256" s="13" t="s">
        <v>37</v>
      </c>
      <c r="AX256" s="13" t="s">
        <v>76</v>
      </c>
      <c r="AY256" s="202" t="s">
        <v>134</v>
      </c>
    </row>
    <row r="257" spans="1:65" s="14" customFormat="1" ht="11.25">
      <c r="B257" s="203"/>
      <c r="C257" s="204"/>
      <c r="D257" s="193" t="s">
        <v>145</v>
      </c>
      <c r="E257" s="205" t="s">
        <v>19</v>
      </c>
      <c r="F257" s="206" t="s">
        <v>147</v>
      </c>
      <c r="G257" s="204"/>
      <c r="H257" s="207">
        <v>159.25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145</v>
      </c>
      <c r="AU257" s="213" t="s">
        <v>86</v>
      </c>
      <c r="AV257" s="14" t="s">
        <v>141</v>
      </c>
      <c r="AW257" s="14" t="s">
        <v>37</v>
      </c>
      <c r="AX257" s="14" t="s">
        <v>76</v>
      </c>
      <c r="AY257" s="213" t="s">
        <v>134</v>
      </c>
    </row>
    <row r="258" spans="1:65" s="13" customFormat="1" ht="11.25">
      <c r="B258" s="191"/>
      <c r="C258" s="192"/>
      <c r="D258" s="193" t="s">
        <v>145</v>
      </c>
      <c r="E258" s="194" t="s">
        <v>19</v>
      </c>
      <c r="F258" s="195" t="s">
        <v>365</v>
      </c>
      <c r="G258" s="192"/>
      <c r="H258" s="196">
        <v>162.435</v>
      </c>
      <c r="I258" s="197"/>
      <c r="J258" s="192"/>
      <c r="K258" s="192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145</v>
      </c>
      <c r="AU258" s="202" t="s">
        <v>86</v>
      </c>
      <c r="AV258" s="13" t="s">
        <v>86</v>
      </c>
      <c r="AW258" s="13" t="s">
        <v>37</v>
      </c>
      <c r="AX258" s="13" t="s">
        <v>84</v>
      </c>
      <c r="AY258" s="202" t="s">
        <v>134</v>
      </c>
    </row>
    <row r="259" spans="1:65" s="2" customFormat="1" ht="16.5" customHeight="1">
      <c r="A259" s="33"/>
      <c r="B259" s="34"/>
      <c r="C259" s="214" t="s">
        <v>366</v>
      </c>
      <c r="D259" s="214" t="s">
        <v>268</v>
      </c>
      <c r="E259" s="215" t="s">
        <v>367</v>
      </c>
      <c r="F259" s="216" t="s">
        <v>368</v>
      </c>
      <c r="G259" s="217" t="s">
        <v>139</v>
      </c>
      <c r="H259" s="218">
        <v>58.905000000000001</v>
      </c>
      <c r="I259" s="219"/>
      <c r="J259" s="220">
        <f>ROUND(I259*H259,2)</f>
        <v>0</v>
      </c>
      <c r="K259" s="216" t="s">
        <v>140</v>
      </c>
      <c r="L259" s="221"/>
      <c r="M259" s="222" t="s">
        <v>19</v>
      </c>
      <c r="N259" s="223" t="s">
        <v>47</v>
      </c>
      <c r="O259" s="63"/>
      <c r="P259" s="182">
        <f>O259*H259</f>
        <v>0</v>
      </c>
      <c r="Q259" s="182">
        <v>0.13200000000000001</v>
      </c>
      <c r="R259" s="182">
        <f>Q259*H259</f>
        <v>7.7754600000000007</v>
      </c>
      <c r="S259" s="182">
        <v>0</v>
      </c>
      <c r="T259" s="183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4" t="s">
        <v>185</v>
      </c>
      <c r="AT259" s="184" t="s">
        <v>268</v>
      </c>
      <c r="AU259" s="184" t="s">
        <v>86</v>
      </c>
      <c r="AY259" s="16" t="s">
        <v>134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6" t="s">
        <v>84</v>
      </c>
      <c r="BK259" s="185">
        <f>ROUND(I259*H259,2)</f>
        <v>0</v>
      </c>
      <c r="BL259" s="16" t="s">
        <v>141</v>
      </c>
      <c r="BM259" s="184" t="s">
        <v>369</v>
      </c>
    </row>
    <row r="260" spans="1:65" s="13" customFormat="1" ht="11.25">
      <c r="B260" s="191"/>
      <c r="C260" s="192"/>
      <c r="D260" s="193" t="s">
        <v>145</v>
      </c>
      <c r="E260" s="194" t="s">
        <v>19</v>
      </c>
      <c r="F260" s="195" t="s">
        <v>370</v>
      </c>
      <c r="G260" s="192"/>
      <c r="H260" s="196">
        <v>47.75</v>
      </c>
      <c r="I260" s="197"/>
      <c r="J260" s="192"/>
      <c r="K260" s="192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145</v>
      </c>
      <c r="AU260" s="202" t="s">
        <v>86</v>
      </c>
      <c r="AV260" s="13" t="s">
        <v>86</v>
      </c>
      <c r="AW260" s="13" t="s">
        <v>37</v>
      </c>
      <c r="AX260" s="13" t="s">
        <v>76</v>
      </c>
      <c r="AY260" s="202" t="s">
        <v>134</v>
      </c>
    </row>
    <row r="261" spans="1:65" s="13" customFormat="1" ht="11.25">
      <c r="B261" s="191"/>
      <c r="C261" s="192"/>
      <c r="D261" s="193" t="s">
        <v>145</v>
      </c>
      <c r="E261" s="194" t="s">
        <v>19</v>
      </c>
      <c r="F261" s="195" t="s">
        <v>371</v>
      </c>
      <c r="G261" s="192"/>
      <c r="H261" s="196">
        <v>10</v>
      </c>
      <c r="I261" s="197"/>
      <c r="J261" s="192"/>
      <c r="K261" s="192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145</v>
      </c>
      <c r="AU261" s="202" t="s">
        <v>86</v>
      </c>
      <c r="AV261" s="13" t="s">
        <v>86</v>
      </c>
      <c r="AW261" s="13" t="s">
        <v>37</v>
      </c>
      <c r="AX261" s="13" t="s">
        <v>76</v>
      </c>
      <c r="AY261" s="202" t="s">
        <v>134</v>
      </c>
    </row>
    <row r="262" spans="1:65" s="14" customFormat="1" ht="11.25">
      <c r="B262" s="203"/>
      <c r="C262" s="204"/>
      <c r="D262" s="193" t="s">
        <v>145</v>
      </c>
      <c r="E262" s="205" t="s">
        <v>19</v>
      </c>
      <c r="F262" s="206" t="s">
        <v>147</v>
      </c>
      <c r="G262" s="204"/>
      <c r="H262" s="207">
        <v>57.75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145</v>
      </c>
      <c r="AU262" s="213" t="s">
        <v>86</v>
      </c>
      <c r="AV262" s="14" t="s">
        <v>141</v>
      </c>
      <c r="AW262" s="14" t="s">
        <v>37</v>
      </c>
      <c r="AX262" s="14" t="s">
        <v>76</v>
      </c>
      <c r="AY262" s="213" t="s">
        <v>134</v>
      </c>
    </row>
    <row r="263" spans="1:65" s="13" customFormat="1" ht="11.25">
      <c r="B263" s="191"/>
      <c r="C263" s="192"/>
      <c r="D263" s="193" t="s">
        <v>145</v>
      </c>
      <c r="E263" s="194" t="s">
        <v>19</v>
      </c>
      <c r="F263" s="195" t="s">
        <v>372</v>
      </c>
      <c r="G263" s="192"/>
      <c r="H263" s="196">
        <v>58.905000000000001</v>
      </c>
      <c r="I263" s="197"/>
      <c r="J263" s="192"/>
      <c r="K263" s="192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145</v>
      </c>
      <c r="AU263" s="202" t="s">
        <v>86</v>
      </c>
      <c r="AV263" s="13" t="s">
        <v>86</v>
      </c>
      <c r="AW263" s="13" t="s">
        <v>37</v>
      </c>
      <c r="AX263" s="13" t="s">
        <v>84</v>
      </c>
      <c r="AY263" s="202" t="s">
        <v>134</v>
      </c>
    </row>
    <row r="264" spans="1:65" s="2" customFormat="1" ht="16.5" customHeight="1">
      <c r="A264" s="33"/>
      <c r="B264" s="34"/>
      <c r="C264" s="214" t="s">
        <v>373</v>
      </c>
      <c r="D264" s="214" t="s">
        <v>268</v>
      </c>
      <c r="E264" s="215" t="s">
        <v>374</v>
      </c>
      <c r="F264" s="216" t="s">
        <v>375</v>
      </c>
      <c r="G264" s="217" t="s">
        <v>139</v>
      </c>
      <c r="H264" s="218">
        <v>13.26</v>
      </c>
      <c r="I264" s="219"/>
      <c r="J264" s="220">
        <f>ROUND(I264*H264,2)</f>
        <v>0</v>
      </c>
      <c r="K264" s="216" t="s">
        <v>140</v>
      </c>
      <c r="L264" s="221"/>
      <c r="M264" s="222" t="s">
        <v>19</v>
      </c>
      <c r="N264" s="223" t="s">
        <v>47</v>
      </c>
      <c r="O264" s="63"/>
      <c r="P264" s="182">
        <f>O264*H264</f>
        <v>0</v>
      </c>
      <c r="Q264" s="182">
        <v>0.13100000000000001</v>
      </c>
      <c r="R264" s="182">
        <f>Q264*H264</f>
        <v>1.73706</v>
      </c>
      <c r="S264" s="182">
        <v>0</v>
      </c>
      <c r="T264" s="183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4" t="s">
        <v>185</v>
      </c>
      <c r="AT264" s="184" t="s">
        <v>268</v>
      </c>
      <c r="AU264" s="184" t="s">
        <v>86</v>
      </c>
      <c r="AY264" s="16" t="s">
        <v>134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6" t="s">
        <v>84</v>
      </c>
      <c r="BK264" s="185">
        <f>ROUND(I264*H264,2)</f>
        <v>0</v>
      </c>
      <c r="BL264" s="16" t="s">
        <v>141</v>
      </c>
      <c r="BM264" s="184" t="s">
        <v>376</v>
      </c>
    </row>
    <row r="265" spans="1:65" s="13" customFormat="1" ht="11.25">
      <c r="B265" s="191"/>
      <c r="C265" s="192"/>
      <c r="D265" s="193" t="s">
        <v>145</v>
      </c>
      <c r="E265" s="194" t="s">
        <v>19</v>
      </c>
      <c r="F265" s="195" t="s">
        <v>377</v>
      </c>
      <c r="G265" s="192"/>
      <c r="H265" s="196">
        <v>13</v>
      </c>
      <c r="I265" s="197"/>
      <c r="J265" s="192"/>
      <c r="K265" s="192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145</v>
      </c>
      <c r="AU265" s="202" t="s">
        <v>86</v>
      </c>
      <c r="AV265" s="13" t="s">
        <v>86</v>
      </c>
      <c r="AW265" s="13" t="s">
        <v>37</v>
      </c>
      <c r="AX265" s="13" t="s">
        <v>76</v>
      </c>
      <c r="AY265" s="202" t="s">
        <v>134</v>
      </c>
    </row>
    <row r="266" spans="1:65" s="14" customFormat="1" ht="11.25">
      <c r="B266" s="203"/>
      <c r="C266" s="204"/>
      <c r="D266" s="193" t="s">
        <v>145</v>
      </c>
      <c r="E266" s="205" t="s">
        <v>19</v>
      </c>
      <c r="F266" s="206" t="s">
        <v>147</v>
      </c>
      <c r="G266" s="204"/>
      <c r="H266" s="207">
        <v>13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145</v>
      </c>
      <c r="AU266" s="213" t="s">
        <v>86</v>
      </c>
      <c r="AV266" s="14" t="s">
        <v>141</v>
      </c>
      <c r="AW266" s="14" t="s">
        <v>37</v>
      </c>
      <c r="AX266" s="14" t="s">
        <v>76</v>
      </c>
      <c r="AY266" s="213" t="s">
        <v>134</v>
      </c>
    </row>
    <row r="267" spans="1:65" s="13" customFormat="1" ht="11.25">
      <c r="B267" s="191"/>
      <c r="C267" s="192"/>
      <c r="D267" s="193" t="s">
        <v>145</v>
      </c>
      <c r="E267" s="194" t="s">
        <v>19</v>
      </c>
      <c r="F267" s="195" t="s">
        <v>378</v>
      </c>
      <c r="G267" s="192"/>
      <c r="H267" s="196">
        <v>13.26</v>
      </c>
      <c r="I267" s="197"/>
      <c r="J267" s="192"/>
      <c r="K267" s="192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145</v>
      </c>
      <c r="AU267" s="202" t="s">
        <v>86</v>
      </c>
      <c r="AV267" s="13" t="s">
        <v>86</v>
      </c>
      <c r="AW267" s="13" t="s">
        <v>37</v>
      </c>
      <c r="AX267" s="13" t="s">
        <v>84</v>
      </c>
      <c r="AY267" s="202" t="s">
        <v>134</v>
      </c>
    </row>
    <row r="268" spans="1:65" s="2" customFormat="1" ht="37.9" customHeight="1">
      <c r="A268" s="33"/>
      <c r="B268" s="34"/>
      <c r="C268" s="173" t="s">
        <v>379</v>
      </c>
      <c r="D268" s="173" t="s">
        <v>136</v>
      </c>
      <c r="E268" s="174" t="s">
        <v>380</v>
      </c>
      <c r="F268" s="175" t="s">
        <v>381</v>
      </c>
      <c r="G268" s="176" t="s">
        <v>139</v>
      </c>
      <c r="H268" s="177">
        <v>4</v>
      </c>
      <c r="I268" s="178"/>
      <c r="J268" s="179">
        <f>ROUND(I268*H268,2)</f>
        <v>0</v>
      </c>
      <c r="K268" s="175" t="s">
        <v>140</v>
      </c>
      <c r="L268" s="38"/>
      <c r="M268" s="180" t="s">
        <v>19</v>
      </c>
      <c r="N268" s="181" t="s">
        <v>47</v>
      </c>
      <c r="O268" s="63"/>
      <c r="P268" s="182">
        <f>O268*H268</f>
        <v>0</v>
      </c>
      <c r="Q268" s="182">
        <v>9.0620000000000006E-2</v>
      </c>
      <c r="R268" s="182">
        <f>Q268*H268</f>
        <v>0.36248000000000002</v>
      </c>
      <c r="S268" s="182">
        <v>0</v>
      </c>
      <c r="T268" s="18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4" t="s">
        <v>141</v>
      </c>
      <c r="AT268" s="184" t="s">
        <v>136</v>
      </c>
      <c r="AU268" s="184" t="s">
        <v>86</v>
      </c>
      <c r="AY268" s="16" t="s">
        <v>134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6" t="s">
        <v>84</v>
      </c>
      <c r="BK268" s="185">
        <f>ROUND(I268*H268,2)</f>
        <v>0</v>
      </c>
      <c r="BL268" s="16" t="s">
        <v>141</v>
      </c>
      <c r="BM268" s="184" t="s">
        <v>382</v>
      </c>
    </row>
    <row r="269" spans="1:65" s="2" customFormat="1" ht="11.25">
      <c r="A269" s="33"/>
      <c r="B269" s="34"/>
      <c r="C269" s="35"/>
      <c r="D269" s="186" t="s">
        <v>143</v>
      </c>
      <c r="E269" s="35"/>
      <c r="F269" s="187" t="s">
        <v>383</v>
      </c>
      <c r="G269" s="35"/>
      <c r="H269" s="35"/>
      <c r="I269" s="188"/>
      <c r="J269" s="35"/>
      <c r="K269" s="35"/>
      <c r="L269" s="38"/>
      <c r="M269" s="189"/>
      <c r="N269" s="190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143</v>
      </c>
      <c r="AU269" s="16" t="s">
        <v>86</v>
      </c>
    </row>
    <row r="270" spans="1:65" s="13" customFormat="1" ht="11.25">
      <c r="B270" s="191"/>
      <c r="C270" s="192"/>
      <c r="D270" s="193" t="s">
        <v>145</v>
      </c>
      <c r="E270" s="194" t="s">
        <v>19</v>
      </c>
      <c r="F270" s="195" t="s">
        <v>384</v>
      </c>
      <c r="G270" s="192"/>
      <c r="H270" s="196">
        <v>4</v>
      </c>
      <c r="I270" s="197"/>
      <c r="J270" s="192"/>
      <c r="K270" s="192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145</v>
      </c>
      <c r="AU270" s="202" t="s">
        <v>86</v>
      </c>
      <c r="AV270" s="13" t="s">
        <v>86</v>
      </c>
      <c r="AW270" s="13" t="s">
        <v>37</v>
      </c>
      <c r="AX270" s="13" t="s">
        <v>76</v>
      </c>
      <c r="AY270" s="202" t="s">
        <v>134</v>
      </c>
    </row>
    <row r="271" spans="1:65" s="14" customFormat="1" ht="11.25">
      <c r="B271" s="203"/>
      <c r="C271" s="204"/>
      <c r="D271" s="193" t="s">
        <v>145</v>
      </c>
      <c r="E271" s="205" t="s">
        <v>19</v>
      </c>
      <c r="F271" s="206" t="s">
        <v>147</v>
      </c>
      <c r="G271" s="204"/>
      <c r="H271" s="207">
        <v>4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145</v>
      </c>
      <c r="AU271" s="213" t="s">
        <v>86</v>
      </c>
      <c r="AV271" s="14" t="s">
        <v>141</v>
      </c>
      <c r="AW271" s="14" t="s">
        <v>37</v>
      </c>
      <c r="AX271" s="14" t="s">
        <v>84</v>
      </c>
      <c r="AY271" s="213" t="s">
        <v>134</v>
      </c>
    </row>
    <row r="272" spans="1:65" s="12" customFormat="1" ht="22.9" customHeight="1">
      <c r="B272" s="157"/>
      <c r="C272" s="158"/>
      <c r="D272" s="159" t="s">
        <v>75</v>
      </c>
      <c r="E272" s="171" t="s">
        <v>188</v>
      </c>
      <c r="F272" s="171" t="s">
        <v>385</v>
      </c>
      <c r="G272" s="158"/>
      <c r="H272" s="158"/>
      <c r="I272" s="161"/>
      <c r="J272" s="172">
        <f>BK272</f>
        <v>0</v>
      </c>
      <c r="K272" s="158"/>
      <c r="L272" s="163"/>
      <c r="M272" s="164"/>
      <c r="N272" s="165"/>
      <c r="O272" s="165"/>
      <c r="P272" s="166">
        <f>SUM(P273:P358)</f>
        <v>0</v>
      </c>
      <c r="Q272" s="165"/>
      <c r="R272" s="166">
        <f>SUM(R273:R358)</f>
        <v>32.220118000000006</v>
      </c>
      <c r="S272" s="165"/>
      <c r="T272" s="167">
        <f>SUM(T273:T358)</f>
        <v>0.14030999999999999</v>
      </c>
      <c r="AR272" s="168" t="s">
        <v>84</v>
      </c>
      <c r="AT272" s="169" t="s">
        <v>75</v>
      </c>
      <c r="AU272" s="169" t="s">
        <v>84</v>
      </c>
      <c r="AY272" s="168" t="s">
        <v>134</v>
      </c>
      <c r="BK272" s="170">
        <f>SUM(BK273:BK358)</f>
        <v>0</v>
      </c>
    </row>
    <row r="273" spans="1:65" s="2" customFormat="1" ht="16.5" customHeight="1">
      <c r="A273" s="33"/>
      <c r="B273" s="34"/>
      <c r="C273" s="173" t="s">
        <v>386</v>
      </c>
      <c r="D273" s="173" t="s">
        <v>136</v>
      </c>
      <c r="E273" s="174" t="s">
        <v>387</v>
      </c>
      <c r="F273" s="175" t="s">
        <v>388</v>
      </c>
      <c r="G273" s="176" t="s">
        <v>285</v>
      </c>
      <c r="H273" s="177">
        <v>7</v>
      </c>
      <c r="I273" s="178"/>
      <c r="J273" s="179">
        <f>ROUND(I273*H273,2)</f>
        <v>0</v>
      </c>
      <c r="K273" s="175" t="s">
        <v>140</v>
      </c>
      <c r="L273" s="38"/>
      <c r="M273" s="180" t="s">
        <v>19</v>
      </c>
      <c r="N273" s="181" t="s">
        <v>47</v>
      </c>
      <c r="O273" s="63"/>
      <c r="P273" s="182">
        <f>O273*H273</f>
        <v>0</v>
      </c>
      <c r="Q273" s="182">
        <v>6.0000000000000001E-3</v>
      </c>
      <c r="R273" s="182">
        <f>Q273*H273</f>
        <v>4.2000000000000003E-2</v>
      </c>
      <c r="S273" s="182">
        <v>0</v>
      </c>
      <c r="T273" s="183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4" t="s">
        <v>141</v>
      </c>
      <c r="AT273" s="184" t="s">
        <v>136</v>
      </c>
      <c r="AU273" s="184" t="s">
        <v>86</v>
      </c>
      <c r="AY273" s="16" t="s">
        <v>134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6" t="s">
        <v>84</v>
      </c>
      <c r="BK273" s="185">
        <f>ROUND(I273*H273,2)</f>
        <v>0</v>
      </c>
      <c r="BL273" s="16" t="s">
        <v>141</v>
      </c>
      <c r="BM273" s="184" t="s">
        <v>389</v>
      </c>
    </row>
    <row r="274" spans="1:65" s="2" customFormat="1" ht="11.25">
      <c r="A274" s="33"/>
      <c r="B274" s="34"/>
      <c r="C274" s="35"/>
      <c r="D274" s="186" t="s">
        <v>143</v>
      </c>
      <c r="E274" s="35"/>
      <c r="F274" s="187" t="s">
        <v>390</v>
      </c>
      <c r="G274" s="35"/>
      <c r="H274" s="35"/>
      <c r="I274" s="188"/>
      <c r="J274" s="35"/>
      <c r="K274" s="35"/>
      <c r="L274" s="38"/>
      <c r="M274" s="189"/>
      <c r="N274" s="190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143</v>
      </c>
      <c r="AU274" s="16" t="s">
        <v>86</v>
      </c>
    </row>
    <row r="275" spans="1:65" s="13" customFormat="1" ht="11.25">
      <c r="B275" s="191"/>
      <c r="C275" s="192"/>
      <c r="D275" s="193" t="s">
        <v>145</v>
      </c>
      <c r="E275" s="194" t="s">
        <v>19</v>
      </c>
      <c r="F275" s="195" t="s">
        <v>391</v>
      </c>
      <c r="G275" s="192"/>
      <c r="H275" s="196">
        <v>7</v>
      </c>
      <c r="I275" s="197"/>
      <c r="J275" s="192"/>
      <c r="K275" s="192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145</v>
      </c>
      <c r="AU275" s="202" t="s">
        <v>86</v>
      </c>
      <c r="AV275" s="13" t="s">
        <v>86</v>
      </c>
      <c r="AW275" s="13" t="s">
        <v>37</v>
      </c>
      <c r="AX275" s="13" t="s">
        <v>76</v>
      </c>
      <c r="AY275" s="202" t="s">
        <v>134</v>
      </c>
    </row>
    <row r="276" spans="1:65" s="14" customFormat="1" ht="11.25">
      <c r="B276" s="203"/>
      <c r="C276" s="204"/>
      <c r="D276" s="193" t="s">
        <v>145</v>
      </c>
      <c r="E276" s="205" t="s">
        <v>19</v>
      </c>
      <c r="F276" s="206" t="s">
        <v>147</v>
      </c>
      <c r="G276" s="204"/>
      <c r="H276" s="207">
        <v>7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145</v>
      </c>
      <c r="AU276" s="213" t="s">
        <v>86</v>
      </c>
      <c r="AV276" s="14" t="s">
        <v>141</v>
      </c>
      <c r="AW276" s="14" t="s">
        <v>37</v>
      </c>
      <c r="AX276" s="14" t="s">
        <v>84</v>
      </c>
      <c r="AY276" s="213" t="s">
        <v>134</v>
      </c>
    </row>
    <row r="277" spans="1:65" s="2" customFormat="1" ht="16.5" customHeight="1">
      <c r="A277" s="33"/>
      <c r="B277" s="34"/>
      <c r="C277" s="173" t="s">
        <v>392</v>
      </c>
      <c r="D277" s="173" t="s">
        <v>136</v>
      </c>
      <c r="E277" s="174" t="s">
        <v>393</v>
      </c>
      <c r="F277" s="175" t="s">
        <v>394</v>
      </c>
      <c r="G277" s="176" t="s">
        <v>285</v>
      </c>
      <c r="H277" s="177">
        <v>1</v>
      </c>
      <c r="I277" s="178"/>
      <c r="J277" s="179">
        <f>ROUND(I277*H277,2)</f>
        <v>0</v>
      </c>
      <c r="K277" s="175" t="s">
        <v>140</v>
      </c>
      <c r="L277" s="38"/>
      <c r="M277" s="180" t="s">
        <v>19</v>
      </c>
      <c r="N277" s="181" t="s">
        <v>47</v>
      </c>
      <c r="O277" s="63"/>
      <c r="P277" s="182">
        <f>O277*H277</f>
        <v>0</v>
      </c>
      <c r="Q277" s="182">
        <v>6.9999999999999999E-4</v>
      </c>
      <c r="R277" s="182">
        <f>Q277*H277</f>
        <v>6.9999999999999999E-4</v>
      </c>
      <c r="S277" s="182">
        <v>0</v>
      </c>
      <c r="T277" s="183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4" t="s">
        <v>141</v>
      </c>
      <c r="AT277" s="184" t="s">
        <v>136</v>
      </c>
      <c r="AU277" s="184" t="s">
        <v>86</v>
      </c>
      <c r="AY277" s="16" t="s">
        <v>134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6" t="s">
        <v>84</v>
      </c>
      <c r="BK277" s="185">
        <f>ROUND(I277*H277,2)</f>
        <v>0</v>
      </c>
      <c r="BL277" s="16" t="s">
        <v>141</v>
      </c>
      <c r="BM277" s="184" t="s">
        <v>395</v>
      </c>
    </row>
    <row r="278" spans="1:65" s="2" customFormat="1" ht="11.25">
      <c r="A278" s="33"/>
      <c r="B278" s="34"/>
      <c r="C278" s="35"/>
      <c r="D278" s="186" t="s">
        <v>143</v>
      </c>
      <c r="E278" s="35"/>
      <c r="F278" s="187" t="s">
        <v>396</v>
      </c>
      <c r="G278" s="35"/>
      <c r="H278" s="35"/>
      <c r="I278" s="188"/>
      <c r="J278" s="35"/>
      <c r="K278" s="35"/>
      <c r="L278" s="38"/>
      <c r="M278" s="189"/>
      <c r="N278" s="190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143</v>
      </c>
      <c r="AU278" s="16" t="s">
        <v>86</v>
      </c>
    </row>
    <row r="279" spans="1:65" s="13" customFormat="1" ht="11.25">
      <c r="B279" s="191"/>
      <c r="C279" s="192"/>
      <c r="D279" s="193" t="s">
        <v>145</v>
      </c>
      <c r="E279" s="194" t="s">
        <v>19</v>
      </c>
      <c r="F279" s="195" t="s">
        <v>397</v>
      </c>
      <c r="G279" s="192"/>
      <c r="H279" s="196">
        <v>1</v>
      </c>
      <c r="I279" s="197"/>
      <c r="J279" s="192"/>
      <c r="K279" s="192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145</v>
      </c>
      <c r="AU279" s="202" t="s">
        <v>86</v>
      </c>
      <c r="AV279" s="13" t="s">
        <v>86</v>
      </c>
      <c r="AW279" s="13" t="s">
        <v>37</v>
      </c>
      <c r="AX279" s="13" t="s">
        <v>76</v>
      </c>
      <c r="AY279" s="202" t="s">
        <v>134</v>
      </c>
    </row>
    <row r="280" spans="1:65" s="14" customFormat="1" ht="11.25">
      <c r="B280" s="203"/>
      <c r="C280" s="204"/>
      <c r="D280" s="193" t="s">
        <v>145</v>
      </c>
      <c r="E280" s="205" t="s">
        <v>19</v>
      </c>
      <c r="F280" s="206" t="s">
        <v>147</v>
      </c>
      <c r="G280" s="204"/>
      <c r="H280" s="207">
        <v>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145</v>
      </c>
      <c r="AU280" s="213" t="s">
        <v>86</v>
      </c>
      <c r="AV280" s="14" t="s">
        <v>141</v>
      </c>
      <c r="AW280" s="14" t="s">
        <v>37</v>
      </c>
      <c r="AX280" s="14" t="s">
        <v>84</v>
      </c>
      <c r="AY280" s="213" t="s">
        <v>134</v>
      </c>
    </row>
    <row r="281" spans="1:65" s="2" customFormat="1" ht="16.5" customHeight="1">
      <c r="A281" s="33"/>
      <c r="B281" s="34"/>
      <c r="C281" s="173" t="s">
        <v>398</v>
      </c>
      <c r="D281" s="173" t="s">
        <v>136</v>
      </c>
      <c r="E281" s="174" t="s">
        <v>399</v>
      </c>
      <c r="F281" s="175" t="s">
        <v>400</v>
      </c>
      <c r="G281" s="176" t="s">
        <v>285</v>
      </c>
      <c r="H281" s="177">
        <v>2</v>
      </c>
      <c r="I281" s="178"/>
      <c r="J281" s="179">
        <f>ROUND(I281*H281,2)</f>
        <v>0</v>
      </c>
      <c r="K281" s="175" t="s">
        <v>140</v>
      </c>
      <c r="L281" s="38"/>
      <c r="M281" s="180" t="s">
        <v>19</v>
      </c>
      <c r="N281" s="181" t="s">
        <v>47</v>
      </c>
      <c r="O281" s="63"/>
      <c r="P281" s="182">
        <f>O281*H281</f>
        <v>0</v>
      </c>
      <c r="Q281" s="182">
        <v>1.0000000000000001E-5</v>
      </c>
      <c r="R281" s="182">
        <f>Q281*H281</f>
        <v>2.0000000000000002E-5</v>
      </c>
      <c r="S281" s="182">
        <v>0</v>
      </c>
      <c r="T281" s="183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4" t="s">
        <v>141</v>
      </c>
      <c r="AT281" s="184" t="s">
        <v>136</v>
      </c>
      <c r="AU281" s="184" t="s">
        <v>86</v>
      </c>
      <c r="AY281" s="16" t="s">
        <v>134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6" t="s">
        <v>84</v>
      </c>
      <c r="BK281" s="185">
        <f>ROUND(I281*H281,2)</f>
        <v>0</v>
      </c>
      <c r="BL281" s="16" t="s">
        <v>141</v>
      </c>
      <c r="BM281" s="184" t="s">
        <v>401</v>
      </c>
    </row>
    <row r="282" spans="1:65" s="2" customFormat="1" ht="11.25">
      <c r="A282" s="33"/>
      <c r="B282" s="34"/>
      <c r="C282" s="35"/>
      <c r="D282" s="186" t="s">
        <v>143</v>
      </c>
      <c r="E282" s="35"/>
      <c r="F282" s="187" t="s">
        <v>402</v>
      </c>
      <c r="G282" s="35"/>
      <c r="H282" s="35"/>
      <c r="I282" s="188"/>
      <c r="J282" s="35"/>
      <c r="K282" s="35"/>
      <c r="L282" s="38"/>
      <c r="M282" s="189"/>
      <c r="N282" s="190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143</v>
      </c>
      <c r="AU282" s="16" t="s">
        <v>86</v>
      </c>
    </row>
    <row r="283" spans="1:65" s="13" customFormat="1" ht="11.25">
      <c r="B283" s="191"/>
      <c r="C283" s="192"/>
      <c r="D283" s="193" t="s">
        <v>145</v>
      </c>
      <c r="E283" s="194" t="s">
        <v>19</v>
      </c>
      <c r="F283" s="195" t="s">
        <v>403</v>
      </c>
      <c r="G283" s="192"/>
      <c r="H283" s="196">
        <v>2</v>
      </c>
      <c r="I283" s="197"/>
      <c r="J283" s="192"/>
      <c r="K283" s="192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145</v>
      </c>
      <c r="AU283" s="202" t="s">
        <v>86</v>
      </c>
      <c r="AV283" s="13" t="s">
        <v>86</v>
      </c>
      <c r="AW283" s="13" t="s">
        <v>37</v>
      </c>
      <c r="AX283" s="13" t="s">
        <v>76</v>
      </c>
      <c r="AY283" s="202" t="s">
        <v>134</v>
      </c>
    </row>
    <row r="284" spans="1:65" s="14" customFormat="1" ht="11.25">
      <c r="B284" s="203"/>
      <c r="C284" s="204"/>
      <c r="D284" s="193" t="s">
        <v>145</v>
      </c>
      <c r="E284" s="205" t="s">
        <v>19</v>
      </c>
      <c r="F284" s="206" t="s">
        <v>147</v>
      </c>
      <c r="G284" s="204"/>
      <c r="H284" s="207">
        <v>2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145</v>
      </c>
      <c r="AU284" s="213" t="s">
        <v>86</v>
      </c>
      <c r="AV284" s="14" t="s">
        <v>141</v>
      </c>
      <c r="AW284" s="14" t="s">
        <v>37</v>
      </c>
      <c r="AX284" s="14" t="s">
        <v>84</v>
      </c>
      <c r="AY284" s="213" t="s">
        <v>134</v>
      </c>
    </row>
    <row r="285" spans="1:65" s="2" customFormat="1" ht="16.5" customHeight="1">
      <c r="A285" s="33"/>
      <c r="B285" s="34"/>
      <c r="C285" s="214" t="s">
        <v>404</v>
      </c>
      <c r="D285" s="214" t="s">
        <v>268</v>
      </c>
      <c r="E285" s="215" t="s">
        <v>405</v>
      </c>
      <c r="F285" s="216" t="s">
        <v>406</v>
      </c>
      <c r="G285" s="217" t="s">
        <v>285</v>
      </c>
      <c r="H285" s="218">
        <v>2</v>
      </c>
      <c r="I285" s="219"/>
      <c r="J285" s="220">
        <f>ROUND(I285*H285,2)</f>
        <v>0</v>
      </c>
      <c r="K285" s="216" t="s">
        <v>140</v>
      </c>
      <c r="L285" s="221"/>
      <c r="M285" s="222" t="s">
        <v>19</v>
      </c>
      <c r="N285" s="223" t="s">
        <v>47</v>
      </c>
      <c r="O285" s="63"/>
      <c r="P285" s="182">
        <f>O285*H285</f>
        <v>0</v>
      </c>
      <c r="Q285" s="182">
        <v>2.5999999999999999E-3</v>
      </c>
      <c r="R285" s="182">
        <f>Q285*H285</f>
        <v>5.1999999999999998E-3</v>
      </c>
      <c r="S285" s="182">
        <v>0</v>
      </c>
      <c r="T285" s="18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4" t="s">
        <v>185</v>
      </c>
      <c r="AT285" s="184" t="s">
        <v>268</v>
      </c>
      <c r="AU285" s="184" t="s">
        <v>86</v>
      </c>
      <c r="AY285" s="16" t="s">
        <v>134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6" t="s">
        <v>84</v>
      </c>
      <c r="BK285" s="185">
        <f>ROUND(I285*H285,2)</f>
        <v>0</v>
      </c>
      <c r="BL285" s="16" t="s">
        <v>141</v>
      </c>
      <c r="BM285" s="184" t="s">
        <v>407</v>
      </c>
    </row>
    <row r="286" spans="1:65" s="2" customFormat="1" ht="21.75" customHeight="1">
      <c r="A286" s="33"/>
      <c r="B286" s="34"/>
      <c r="C286" s="173" t="s">
        <v>408</v>
      </c>
      <c r="D286" s="173" t="s">
        <v>136</v>
      </c>
      <c r="E286" s="174" t="s">
        <v>409</v>
      </c>
      <c r="F286" s="175" t="s">
        <v>410</v>
      </c>
      <c r="G286" s="176" t="s">
        <v>214</v>
      </c>
      <c r="H286" s="177">
        <v>33</v>
      </c>
      <c r="I286" s="178"/>
      <c r="J286" s="179">
        <f>ROUND(I286*H286,2)</f>
        <v>0</v>
      </c>
      <c r="K286" s="175" t="s">
        <v>140</v>
      </c>
      <c r="L286" s="38"/>
      <c r="M286" s="180" t="s">
        <v>19</v>
      </c>
      <c r="N286" s="181" t="s">
        <v>47</v>
      </c>
      <c r="O286" s="63"/>
      <c r="P286" s="182">
        <f>O286*H286</f>
        <v>0</v>
      </c>
      <c r="Q286" s="182">
        <v>3.3E-4</v>
      </c>
      <c r="R286" s="182">
        <f>Q286*H286</f>
        <v>1.089E-2</v>
      </c>
      <c r="S286" s="182">
        <v>0</v>
      </c>
      <c r="T286" s="183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4" t="s">
        <v>141</v>
      </c>
      <c r="AT286" s="184" t="s">
        <v>136</v>
      </c>
      <c r="AU286" s="184" t="s">
        <v>86</v>
      </c>
      <c r="AY286" s="16" t="s">
        <v>134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6" t="s">
        <v>84</v>
      </c>
      <c r="BK286" s="185">
        <f>ROUND(I286*H286,2)</f>
        <v>0</v>
      </c>
      <c r="BL286" s="16" t="s">
        <v>141</v>
      </c>
      <c r="BM286" s="184" t="s">
        <v>411</v>
      </c>
    </row>
    <row r="287" spans="1:65" s="2" customFormat="1" ht="11.25">
      <c r="A287" s="33"/>
      <c r="B287" s="34"/>
      <c r="C287" s="35"/>
      <c r="D287" s="186" t="s">
        <v>143</v>
      </c>
      <c r="E287" s="35"/>
      <c r="F287" s="187" t="s">
        <v>412</v>
      </c>
      <c r="G287" s="35"/>
      <c r="H287" s="35"/>
      <c r="I287" s="188"/>
      <c r="J287" s="35"/>
      <c r="K287" s="35"/>
      <c r="L287" s="38"/>
      <c r="M287" s="189"/>
      <c r="N287" s="190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143</v>
      </c>
      <c r="AU287" s="16" t="s">
        <v>86</v>
      </c>
    </row>
    <row r="288" spans="1:65" s="13" customFormat="1" ht="11.25">
      <c r="B288" s="191"/>
      <c r="C288" s="192"/>
      <c r="D288" s="193" t="s">
        <v>145</v>
      </c>
      <c r="E288" s="194" t="s">
        <v>19</v>
      </c>
      <c r="F288" s="195" t="s">
        <v>413</v>
      </c>
      <c r="G288" s="192"/>
      <c r="H288" s="196">
        <v>33</v>
      </c>
      <c r="I288" s="197"/>
      <c r="J288" s="192"/>
      <c r="K288" s="192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145</v>
      </c>
      <c r="AU288" s="202" t="s">
        <v>86</v>
      </c>
      <c r="AV288" s="13" t="s">
        <v>86</v>
      </c>
      <c r="AW288" s="13" t="s">
        <v>37</v>
      </c>
      <c r="AX288" s="13" t="s">
        <v>76</v>
      </c>
      <c r="AY288" s="202" t="s">
        <v>134</v>
      </c>
    </row>
    <row r="289" spans="1:65" s="14" customFormat="1" ht="11.25">
      <c r="B289" s="203"/>
      <c r="C289" s="204"/>
      <c r="D289" s="193" t="s">
        <v>145</v>
      </c>
      <c r="E289" s="205" t="s">
        <v>19</v>
      </c>
      <c r="F289" s="206" t="s">
        <v>147</v>
      </c>
      <c r="G289" s="204"/>
      <c r="H289" s="207">
        <v>33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145</v>
      </c>
      <c r="AU289" s="213" t="s">
        <v>86</v>
      </c>
      <c r="AV289" s="14" t="s">
        <v>141</v>
      </c>
      <c r="AW289" s="14" t="s">
        <v>37</v>
      </c>
      <c r="AX289" s="14" t="s">
        <v>84</v>
      </c>
      <c r="AY289" s="213" t="s">
        <v>134</v>
      </c>
    </row>
    <row r="290" spans="1:65" s="2" customFormat="1" ht="21.75" customHeight="1">
      <c r="A290" s="33"/>
      <c r="B290" s="34"/>
      <c r="C290" s="173" t="s">
        <v>414</v>
      </c>
      <c r="D290" s="173" t="s">
        <v>136</v>
      </c>
      <c r="E290" s="174" t="s">
        <v>415</v>
      </c>
      <c r="F290" s="175" t="s">
        <v>416</v>
      </c>
      <c r="G290" s="176" t="s">
        <v>139</v>
      </c>
      <c r="H290" s="177">
        <v>22</v>
      </c>
      <c r="I290" s="178"/>
      <c r="J290" s="179">
        <f>ROUND(I290*H290,2)</f>
        <v>0</v>
      </c>
      <c r="K290" s="175" t="s">
        <v>140</v>
      </c>
      <c r="L290" s="38"/>
      <c r="M290" s="180" t="s">
        <v>19</v>
      </c>
      <c r="N290" s="181" t="s">
        <v>47</v>
      </c>
      <c r="O290" s="63"/>
      <c r="P290" s="182">
        <f>O290*H290</f>
        <v>0</v>
      </c>
      <c r="Q290" s="182">
        <v>2.5999999999999999E-3</v>
      </c>
      <c r="R290" s="182">
        <f>Q290*H290</f>
        <v>5.7200000000000001E-2</v>
      </c>
      <c r="S290" s="182">
        <v>0</v>
      </c>
      <c r="T290" s="183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4" t="s">
        <v>141</v>
      </c>
      <c r="AT290" s="184" t="s">
        <v>136</v>
      </c>
      <c r="AU290" s="184" t="s">
        <v>86</v>
      </c>
      <c r="AY290" s="16" t="s">
        <v>134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6" t="s">
        <v>84</v>
      </c>
      <c r="BK290" s="185">
        <f>ROUND(I290*H290,2)</f>
        <v>0</v>
      </c>
      <c r="BL290" s="16" t="s">
        <v>141</v>
      </c>
      <c r="BM290" s="184" t="s">
        <v>417</v>
      </c>
    </row>
    <row r="291" spans="1:65" s="2" customFormat="1" ht="11.25">
      <c r="A291" s="33"/>
      <c r="B291" s="34"/>
      <c r="C291" s="35"/>
      <c r="D291" s="186" t="s">
        <v>143</v>
      </c>
      <c r="E291" s="35"/>
      <c r="F291" s="187" t="s">
        <v>418</v>
      </c>
      <c r="G291" s="35"/>
      <c r="H291" s="35"/>
      <c r="I291" s="188"/>
      <c r="J291" s="35"/>
      <c r="K291" s="35"/>
      <c r="L291" s="38"/>
      <c r="M291" s="189"/>
      <c r="N291" s="190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143</v>
      </c>
      <c r="AU291" s="16" t="s">
        <v>86</v>
      </c>
    </row>
    <row r="292" spans="1:65" s="13" customFormat="1" ht="11.25">
      <c r="B292" s="191"/>
      <c r="C292" s="192"/>
      <c r="D292" s="193" t="s">
        <v>145</v>
      </c>
      <c r="E292" s="194" t="s">
        <v>19</v>
      </c>
      <c r="F292" s="195" t="s">
        <v>419</v>
      </c>
      <c r="G292" s="192"/>
      <c r="H292" s="196">
        <v>12</v>
      </c>
      <c r="I292" s="197"/>
      <c r="J292" s="192"/>
      <c r="K292" s="192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145</v>
      </c>
      <c r="AU292" s="202" t="s">
        <v>86</v>
      </c>
      <c r="AV292" s="13" t="s">
        <v>86</v>
      </c>
      <c r="AW292" s="13" t="s">
        <v>37</v>
      </c>
      <c r="AX292" s="13" t="s">
        <v>76</v>
      </c>
      <c r="AY292" s="202" t="s">
        <v>134</v>
      </c>
    </row>
    <row r="293" spans="1:65" s="13" customFormat="1" ht="11.25">
      <c r="B293" s="191"/>
      <c r="C293" s="192"/>
      <c r="D293" s="193" t="s">
        <v>145</v>
      </c>
      <c r="E293" s="194" t="s">
        <v>19</v>
      </c>
      <c r="F293" s="195" t="s">
        <v>420</v>
      </c>
      <c r="G293" s="192"/>
      <c r="H293" s="196">
        <v>10</v>
      </c>
      <c r="I293" s="197"/>
      <c r="J293" s="192"/>
      <c r="K293" s="192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145</v>
      </c>
      <c r="AU293" s="202" t="s">
        <v>86</v>
      </c>
      <c r="AV293" s="13" t="s">
        <v>86</v>
      </c>
      <c r="AW293" s="13" t="s">
        <v>37</v>
      </c>
      <c r="AX293" s="13" t="s">
        <v>76</v>
      </c>
      <c r="AY293" s="202" t="s">
        <v>134</v>
      </c>
    </row>
    <row r="294" spans="1:65" s="14" customFormat="1" ht="11.25">
      <c r="B294" s="203"/>
      <c r="C294" s="204"/>
      <c r="D294" s="193" t="s">
        <v>145</v>
      </c>
      <c r="E294" s="205" t="s">
        <v>19</v>
      </c>
      <c r="F294" s="206" t="s">
        <v>147</v>
      </c>
      <c r="G294" s="204"/>
      <c r="H294" s="207">
        <v>22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145</v>
      </c>
      <c r="AU294" s="213" t="s">
        <v>86</v>
      </c>
      <c r="AV294" s="14" t="s">
        <v>141</v>
      </c>
      <c r="AW294" s="14" t="s">
        <v>37</v>
      </c>
      <c r="AX294" s="14" t="s">
        <v>84</v>
      </c>
      <c r="AY294" s="213" t="s">
        <v>134</v>
      </c>
    </row>
    <row r="295" spans="1:65" s="2" customFormat="1" ht="16.5" customHeight="1">
      <c r="A295" s="33"/>
      <c r="B295" s="34"/>
      <c r="C295" s="173" t="s">
        <v>421</v>
      </c>
      <c r="D295" s="173" t="s">
        <v>136</v>
      </c>
      <c r="E295" s="174" t="s">
        <v>422</v>
      </c>
      <c r="F295" s="175" t="s">
        <v>423</v>
      </c>
      <c r="G295" s="176" t="s">
        <v>214</v>
      </c>
      <c r="H295" s="177">
        <v>7</v>
      </c>
      <c r="I295" s="178"/>
      <c r="J295" s="179">
        <f>ROUND(I295*H295,2)</f>
        <v>0</v>
      </c>
      <c r="K295" s="175" t="s">
        <v>140</v>
      </c>
      <c r="L295" s="38"/>
      <c r="M295" s="180" t="s">
        <v>19</v>
      </c>
      <c r="N295" s="181" t="s">
        <v>47</v>
      </c>
      <c r="O295" s="63"/>
      <c r="P295" s="182">
        <f>O295*H295</f>
        <v>0</v>
      </c>
      <c r="Q295" s="182">
        <v>1.3999999999999999E-4</v>
      </c>
      <c r="R295" s="182">
        <f>Q295*H295</f>
        <v>9.7999999999999997E-4</v>
      </c>
      <c r="S295" s="182">
        <v>0</v>
      </c>
      <c r="T295" s="183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4" t="s">
        <v>141</v>
      </c>
      <c r="AT295" s="184" t="s">
        <v>136</v>
      </c>
      <c r="AU295" s="184" t="s">
        <v>86</v>
      </c>
      <c r="AY295" s="16" t="s">
        <v>134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6" t="s">
        <v>84</v>
      </c>
      <c r="BK295" s="185">
        <f>ROUND(I295*H295,2)</f>
        <v>0</v>
      </c>
      <c r="BL295" s="16" t="s">
        <v>141</v>
      </c>
      <c r="BM295" s="184" t="s">
        <v>424</v>
      </c>
    </row>
    <row r="296" spans="1:65" s="2" customFormat="1" ht="11.25">
      <c r="A296" s="33"/>
      <c r="B296" s="34"/>
      <c r="C296" s="35"/>
      <c r="D296" s="186" t="s">
        <v>143</v>
      </c>
      <c r="E296" s="35"/>
      <c r="F296" s="187" t="s">
        <v>425</v>
      </c>
      <c r="G296" s="35"/>
      <c r="H296" s="35"/>
      <c r="I296" s="188"/>
      <c r="J296" s="35"/>
      <c r="K296" s="35"/>
      <c r="L296" s="38"/>
      <c r="M296" s="189"/>
      <c r="N296" s="190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143</v>
      </c>
      <c r="AU296" s="16" t="s">
        <v>86</v>
      </c>
    </row>
    <row r="297" spans="1:65" s="13" customFormat="1" ht="11.25">
      <c r="B297" s="191"/>
      <c r="C297" s="192"/>
      <c r="D297" s="193" t="s">
        <v>145</v>
      </c>
      <c r="E297" s="194" t="s">
        <v>19</v>
      </c>
      <c r="F297" s="195" t="s">
        <v>426</v>
      </c>
      <c r="G297" s="192"/>
      <c r="H297" s="196">
        <v>7</v>
      </c>
      <c r="I297" s="197"/>
      <c r="J297" s="192"/>
      <c r="K297" s="192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145</v>
      </c>
      <c r="AU297" s="202" t="s">
        <v>86</v>
      </c>
      <c r="AV297" s="13" t="s">
        <v>86</v>
      </c>
      <c r="AW297" s="13" t="s">
        <v>37</v>
      </c>
      <c r="AX297" s="13" t="s">
        <v>76</v>
      </c>
      <c r="AY297" s="202" t="s">
        <v>134</v>
      </c>
    </row>
    <row r="298" spans="1:65" s="14" customFormat="1" ht="11.25">
      <c r="B298" s="203"/>
      <c r="C298" s="204"/>
      <c r="D298" s="193" t="s">
        <v>145</v>
      </c>
      <c r="E298" s="205" t="s">
        <v>19</v>
      </c>
      <c r="F298" s="206" t="s">
        <v>147</v>
      </c>
      <c r="G298" s="204"/>
      <c r="H298" s="207">
        <v>7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145</v>
      </c>
      <c r="AU298" s="213" t="s">
        <v>86</v>
      </c>
      <c r="AV298" s="14" t="s">
        <v>141</v>
      </c>
      <c r="AW298" s="14" t="s">
        <v>37</v>
      </c>
      <c r="AX298" s="14" t="s">
        <v>84</v>
      </c>
      <c r="AY298" s="213" t="s">
        <v>134</v>
      </c>
    </row>
    <row r="299" spans="1:65" s="2" customFormat="1" ht="24.2" customHeight="1">
      <c r="A299" s="33"/>
      <c r="B299" s="34"/>
      <c r="C299" s="173" t="s">
        <v>427</v>
      </c>
      <c r="D299" s="173" t="s">
        <v>136</v>
      </c>
      <c r="E299" s="174" t="s">
        <v>428</v>
      </c>
      <c r="F299" s="175" t="s">
        <v>429</v>
      </c>
      <c r="G299" s="176" t="s">
        <v>214</v>
      </c>
      <c r="H299" s="177">
        <v>40</v>
      </c>
      <c r="I299" s="178"/>
      <c r="J299" s="179">
        <f>ROUND(I299*H299,2)</f>
        <v>0</v>
      </c>
      <c r="K299" s="175" t="s">
        <v>140</v>
      </c>
      <c r="L299" s="38"/>
      <c r="M299" s="180" t="s">
        <v>19</v>
      </c>
      <c r="N299" s="181" t="s">
        <v>47</v>
      </c>
      <c r="O299" s="63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4" t="s">
        <v>141</v>
      </c>
      <c r="AT299" s="184" t="s">
        <v>136</v>
      </c>
      <c r="AU299" s="184" t="s">
        <v>86</v>
      </c>
      <c r="AY299" s="16" t="s">
        <v>134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6" t="s">
        <v>84</v>
      </c>
      <c r="BK299" s="185">
        <f>ROUND(I299*H299,2)</f>
        <v>0</v>
      </c>
      <c r="BL299" s="16" t="s">
        <v>141</v>
      </c>
      <c r="BM299" s="184" t="s">
        <v>430</v>
      </c>
    </row>
    <row r="300" spans="1:65" s="2" customFormat="1" ht="11.25">
      <c r="A300" s="33"/>
      <c r="B300" s="34"/>
      <c r="C300" s="35"/>
      <c r="D300" s="186" t="s">
        <v>143</v>
      </c>
      <c r="E300" s="35"/>
      <c r="F300" s="187" t="s">
        <v>431</v>
      </c>
      <c r="G300" s="35"/>
      <c r="H300" s="35"/>
      <c r="I300" s="188"/>
      <c r="J300" s="35"/>
      <c r="K300" s="35"/>
      <c r="L300" s="38"/>
      <c r="M300" s="189"/>
      <c r="N300" s="190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143</v>
      </c>
      <c r="AU300" s="16" t="s">
        <v>86</v>
      </c>
    </row>
    <row r="301" spans="1:65" s="13" customFormat="1" ht="11.25">
      <c r="B301" s="191"/>
      <c r="C301" s="192"/>
      <c r="D301" s="193" t="s">
        <v>145</v>
      </c>
      <c r="E301" s="194" t="s">
        <v>19</v>
      </c>
      <c r="F301" s="195" t="s">
        <v>432</v>
      </c>
      <c r="G301" s="192"/>
      <c r="H301" s="196">
        <v>33</v>
      </c>
      <c r="I301" s="197"/>
      <c r="J301" s="192"/>
      <c r="K301" s="192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145</v>
      </c>
      <c r="AU301" s="202" t="s">
        <v>86</v>
      </c>
      <c r="AV301" s="13" t="s">
        <v>86</v>
      </c>
      <c r="AW301" s="13" t="s">
        <v>37</v>
      </c>
      <c r="AX301" s="13" t="s">
        <v>76</v>
      </c>
      <c r="AY301" s="202" t="s">
        <v>134</v>
      </c>
    </row>
    <row r="302" spans="1:65" s="13" customFormat="1" ht="11.25">
      <c r="B302" s="191"/>
      <c r="C302" s="192"/>
      <c r="D302" s="193" t="s">
        <v>145</v>
      </c>
      <c r="E302" s="194" t="s">
        <v>19</v>
      </c>
      <c r="F302" s="195" t="s">
        <v>433</v>
      </c>
      <c r="G302" s="192"/>
      <c r="H302" s="196">
        <v>7</v>
      </c>
      <c r="I302" s="197"/>
      <c r="J302" s="192"/>
      <c r="K302" s="192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145</v>
      </c>
      <c r="AU302" s="202" t="s">
        <v>86</v>
      </c>
      <c r="AV302" s="13" t="s">
        <v>86</v>
      </c>
      <c r="AW302" s="13" t="s">
        <v>37</v>
      </c>
      <c r="AX302" s="13" t="s">
        <v>76</v>
      </c>
      <c r="AY302" s="202" t="s">
        <v>134</v>
      </c>
    </row>
    <row r="303" spans="1:65" s="14" customFormat="1" ht="11.25">
      <c r="B303" s="203"/>
      <c r="C303" s="204"/>
      <c r="D303" s="193" t="s">
        <v>145</v>
      </c>
      <c r="E303" s="205" t="s">
        <v>19</v>
      </c>
      <c r="F303" s="206" t="s">
        <v>147</v>
      </c>
      <c r="G303" s="204"/>
      <c r="H303" s="207">
        <v>40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145</v>
      </c>
      <c r="AU303" s="213" t="s">
        <v>86</v>
      </c>
      <c r="AV303" s="14" t="s">
        <v>141</v>
      </c>
      <c r="AW303" s="14" t="s">
        <v>37</v>
      </c>
      <c r="AX303" s="14" t="s">
        <v>84</v>
      </c>
      <c r="AY303" s="213" t="s">
        <v>134</v>
      </c>
    </row>
    <row r="304" spans="1:65" s="2" customFormat="1" ht="24.2" customHeight="1">
      <c r="A304" s="33"/>
      <c r="B304" s="34"/>
      <c r="C304" s="173" t="s">
        <v>434</v>
      </c>
      <c r="D304" s="173" t="s">
        <v>136</v>
      </c>
      <c r="E304" s="174" t="s">
        <v>435</v>
      </c>
      <c r="F304" s="175" t="s">
        <v>436</v>
      </c>
      <c r="G304" s="176" t="s">
        <v>139</v>
      </c>
      <c r="H304" s="177">
        <v>22</v>
      </c>
      <c r="I304" s="178"/>
      <c r="J304" s="179">
        <f>ROUND(I304*H304,2)</f>
        <v>0</v>
      </c>
      <c r="K304" s="175" t="s">
        <v>140</v>
      </c>
      <c r="L304" s="38"/>
      <c r="M304" s="180" t="s">
        <v>19</v>
      </c>
      <c r="N304" s="181" t="s">
        <v>47</v>
      </c>
      <c r="O304" s="63"/>
      <c r="P304" s="182">
        <f>O304*H304</f>
        <v>0</v>
      </c>
      <c r="Q304" s="182">
        <v>1.0000000000000001E-5</v>
      </c>
      <c r="R304" s="182">
        <f>Q304*H304</f>
        <v>2.2000000000000001E-4</v>
      </c>
      <c r="S304" s="182">
        <v>0</v>
      </c>
      <c r="T304" s="183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4" t="s">
        <v>141</v>
      </c>
      <c r="AT304" s="184" t="s">
        <v>136</v>
      </c>
      <c r="AU304" s="184" t="s">
        <v>86</v>
      </c>
      <c r="AY304" s="16" t="s">
        <v>134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6" t="s">
        <v>84</v>
      </c>
      <c r="BK304" s="185">
        <f>ROUND(I304*H304,2)</f>
        <v>0</v>
      </c>
      <c r="BL304" s="16" t="s">
        <v>141</v>
      </c>
      <c r="BM304" s="184" t="s">
        <v>437</v>
      </c>
    </row>
    <row r="305" spans="1:65" s="2" customFormat="1" ht="11.25">
      <c r="A305" s="33"/>
      <c r="B305" s="34"/>
      <c r="C305" s="35"/>
      <c r="D305" s="186" t="s">
        <v>143</v>
      </c>
      <c r="E305" s="35"/>
      <c r="F305" s="187" t="s">
        <v>438</v>
      </c>
      <c r="G305" s="35"/>
      <c r="H305" s="35"/>
      <c r="I305" s="188"/>
      <c r="J305" s="35"/>
      <c r="K305" s="35"/>
      <c r="L305" s="38"/>
      <c r="M305" s="189"/>
      <c r="N305" s="190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143</v>
      </c>
      <c r="AU305" s="16" t="s">
        <v>86</v>
      </c>
    </row>
    <row r="306" spans="1:65" s="13" customFormat="1" ht="11.25">
      <c r="B306" s="191"/>
      <c r="C306" s="192"/>
      <c r="D306" s="193" t="s">
        <v>145</v>
      </c>
      <c r="E306" s="194" t="s">
        <v>19</v>
      </c>
      <c r="F306" s="195" t="s">
        <v>439</v>
      </c>
      <c r="G306" s="192"/>
      <c r="H306" s="196">
        <v>12</v>
      </c>
      <c r="I306" s="197"/>
      <c r="J306" s="192"/>
      <c r="K306" s="192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145</v>
      </c>
      <c r="AU306" s="202" t="s">
        <v>86</v>
      </c>
      <c r="AV306" s="13" t="s">
        <v>86</v>
      </c>
      <c r="AW306" s="13" t="s">
        <v>37</v>
      </c>
      <c r="AX306" s="13" t="s">
        <v>76</v>
      </c>
      <c r="AY306" s="202" t="s">
        <v>134</v>
      </c>
    </row>
    <row r="307" spans="1:65" s="13" customFormat="1" ht="11.25">
      <c r="B307" s="191"/>
      <c r="C307" s="192"/>
      <c r="D307" s="193" t="s">
        <v>145</v>
      </c>
      <c r="E307" s="194" t="s">
        <v>19</v>
      </c>
      <c r="F307" s="195" t="s">
        <v>440</v>
      </c>
      <c r="G307" s="192"/>
      <c r="H307" s="196">
        <v>10</v>
      </c>
      <c r="I307" s="197"/>
      <c r="J307" s="192"/>
      <c r="K307" s="192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145</v>
      </c>
      <c r="AU307" s="202" t="s">
        <v>86</v>
      </c>
      <c r="AV307" s="13" t="s">
        <v>86</v>
      </c>
      <c r="AW307" s="13" t="s">
        <v>37</v>
      </c>
      <c r="AX307" s="13" t="s">
        <v>76</v>
      </c>
      <c r="AY307" s="202" t="s">
        <v>134</v>
      </c>
    </row>
    <row r="308" spans="1:65" s="14" customFormat="1" ht="11.25">
      <c r="B308" s="203"/>
      <c r="C308" s="204"/>
      <c r="D308" s="193" t="s">
        <v>145</v>
      </c>
      <c r="E308" s="205" t="s">
        <v>19</v>
      </c>
      <c r="F308" s="206" t="s">
        <v>147</v>
      </c>
      <c r="G308" s="204"/>
      <c r="H308" s="207">
        <v>22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145</v>
      </c>
      <c r="AU308" s="213" t="s">
        <v>86</v>
      </c>
      <c r="AV308" s="14" t="s">
        <v>141</v>
      </c>
      <c r="AW308" s="14" t="s">
        <v>37</v>
      </c>
      <c r="AX308" s="14" t="s">
        <v>84</v>
      </c>
      <c r="AY308" s="213" t="s">
        <v>134</v>
      </c>
    </row>
    <row r="309" spans="1:65" s="2" customFormat="1" ht="24.2" customHeight="1">
      <c r="A309" s="33"/>
      <c r="B309" s="34"/>
      <c r="C309" s="173" t="s">
        <v>441</v>
      </c>
      <c r="D309" s="173" t="s">
        <v>136</v>
      </c>
      <c r="E309" s="174" t="s">
        <v>442</v>
      </c>
      <c r="F309" s="175" t="s">
        <v>443</v>
      </c>
      <c r="G309" s="176" t="s">
        <v>214</v>
      </c>
      <c r="H309" s="177">
        <v>90</v>
      </c>
      <c r="I309" s="178"/>
      <c r="J309" s="179">
        <f>ROUND(I309*H309,2)</f>
        <v>0</v>
      </c>
      <c r="K309" s="175" t="s">
        <v>140</v>
      </c>
      <c r="L309" s="38"/>
      <c r="M309" s="180" t="s">
        <v>19</v>
      </c>
      <c r="N309" s="181" t="s">
        <v>47</v>
      </c>
      <c r="O309" s="63"/>
      <c r="P309" s="182">
        <f>O309*H309</f>
        <v>0</v>
      </c>
      <c r="Q309" s="182">
        <v>0.16850000000000001</v>
      </c>
      <c r="R309" s="182">
        <f>Q309*H309</f>
        <v>15.165000000000001</v>
      </c>
      <c r="S309" s="182">
        <v>0</v>
      </c>
      <c r="T309" s="183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4" t="s">
        <v>141</v>
      </c>
      <c r="AT309" s="184" t="s">
        <v>136</v>
      </c>
      <c r="AU309" s="184" t="s">
        <v>86</v>
      </c>
      <c r="AY309" s="16" t="s">
        <v>134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6" t="s">
        <v>84</v>
      </c>
      <c r="BK309" s="185">
        <f>ROUND(I309*H309,2)</f>
        <v>0</v>
      </c>
      <c r="BL309" s="16" t="s">
        <v>141</v>
      </c>
      <c r="BM309" s="184" t="s">
        <v>444</v>
      </c>
    </row>
    <row r="310" spans="1:65" s="2" customFormat="1" ht="11.25">
      <c r="A310" s="33"/>
      <c r="B310" s="34"/>
      <c r="C310" s="35"/>
      <c r="D310" s="186" t="s">
        <v>143</v>
      </c>
      <c r="E310" s="35"/>
      <c r="F310" s="187" t="s">
        <v>445</v>
      </c>
      <c r="G310" s="35"/>
      <c r="H310" s="35"/>
      <c r="I310" s="188"/>
      <c r="J310" s="35"/>
      <c r="K310" s="35"/>
      <c r="L310" s="38"/>
      <c r="M310" s="189"/>
      <c r="N310" s="190"/>
      <c r="O310" s="63"/>
      <c r="P310" s="63"/>
      <c r="Q310" s="63"/>
      <c r="R310" s="63"/>
      <c r="S310" s="63"/>
      <c r="T310" s="64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143</v>
      </c>
      <c r="AU310" s="16" t="s">
        <v>86</v>
      </c>
    </row>
    <row r="311" spans="1:65" s="13" customFormat="1" ht="11.25">
      <c r="B311" s="191"/>
      <c r="C311" s="192"/>
      <c r="D311" s="193" t="s">
        <v>145</v>
      </c>
      <c r="E311" s="194" t="s">
        <v>19</v>
      </c>
      <c r="F311" s="195" t="s">
        <v>446</v>
      </c>
      <c r="G311" s="192"/>
      <c r="H311" s="196">
        <v>25</v>
      </c>
      <c r="I311" s="197"/>
      <c r="J311" s="192"/>
      <c r="K311" s="192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145</v>
      </c>
      <c r="AU311" s="202" t="s">
        <v>86</v>
      </c>
      <c r="AV311" s="13" t="s">
        <v>86</v>
      </c>
      <c r="AW311" s="13" t="s">
        <v>37</v>
      </c>
      <c r="AX311" s="13" t="s">
        <v>76</v>
      </c>
      <c r="AY311" s="202" t="s">
        <v>134</v>
      </c>
    </row>
    <row r="312" spans="1:65" s="13" customFormat="1" ht="11.25">
      <c r="B312" s="191"/>
      <c r="C312" s="192"/>
      <c r="D312" s="193" t="s">
        <v>145</v>
      </c>
      <c r="E312" s="194" t="s">
        <v>19</v>
      </c>
      <c r="F312" s="195" t="s">
        <v>447</v>
      </c>
      <c r="G312" s="192"/>
      <c r="H312" s="196">
        <v>8</v>
      </c>
      <c r="I312" s="197"/>
      <c r="J312" s="192"/>
      <c r="K312" s="192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145</v>
      </c>
      <c r="AU312" s="202" t="s">
        <v>86</v>
      </c>
      <c r="AV312" s="13" t="s">
        <v>86</v>
      </c>
      <c r="AW312" s="13" t="s">
        <v>37</v>
      </c>
      <c r="AX312" s="13" t="s">
        <v>76</v>
      </c>
      <c r="AY312" s="202" t="s">
        <v>134</v>
      </c>
    </row>
    <row r="313" spans="1:65" s="13" customFormat="1" ht="11.25">
      <c r="B313" s="191"/>
      <c r="C313" s="192"/>
      <c r="D313" s="193" t="s">
        <v>145</v>
      </c>
      <c r="E313" s="194" t="s">
        <v>19</v>
      </c>
      <c r="F313" s="195" t="s">
        <v>448</v>
      </c>
      <c r="G313" s="192"/>
      <c r="H313" s="196">
        <v>26</v>
      </c>
      <c r="I313" s="197"/>
      <c r="J313" s="192"/>
      <c r="K313" s="192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145</v>
      </c>
      <c r="AU313" s="202" t="s">
        <v>86</v>
      </c>
      <c r="AV313" s="13" t="s">
        <v>86</v>
      </c>
      <c r="AW313" s="13" t="s">
        <v>37</v>
      </c>
      <c r="AX313" s="13" t="s">
        <v>76</v>
      </c>
      <c r="AY313" s="202" t="s">
        <v>134</v>
      </c>
    </row>
    <row r="314" spans="1:65" s="13" customFormat="1" ht="11.25">
      <c r="B314" s="191"/>
      <c r="C314" s="192"/>
      <c r="D314" s="193" t="s">
        <v>145</v>
      </c>
      <c r="E314" s="194" t="s">
        <v>19</v>
      </c>
      <c r="F314" s="195" t="s">
        <v>449</v>
      </c>
      <c r="G314" s="192"/>
      <c r="H314" s="196">
        <v>3</v>
      </c>
      <c r="I314" s="197"/>
      <c r="J314" s="192"/>
      <c r="K314" s="192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145</v>
      </c>
      <c r="AU314" s="202" t="s">
        <v>86</v>
      </c>
      <c r="AV314" s="13" t="s">
        <v>86</v>
      </c>
      <c r="AW314" s="13" t="s">
        <v>37</v>
      </c>
      <c r="AX314" s="13" t="s">
        <v>76</v>
      </c>
      <c r="AY314" s="202" t="s">
        <v>134</v>
      </c>
    </row>
    <row r="315" spans="1:65" s="13" customFormat="1" ht="11.25">
      <c r="B315" s="191"/>
      <c r="C315" s="192"/>
      <c r="D315" s="193" t="s">
        <v>145</v>
      </c>
      <c r="E315" s="194" t="s">
        <v>19</v>
      </c>
      <c r="F315" s="195" t="s">
        <v>450</v>
      </c>
      <c r="G315" s="192"/>
      <c r="H315" s="196">
        <v>2</v>
      </c>
      <c r="I315" s="197"/>
      <c r="J315" s="192"/>
      <c r="K315" s="192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145</v>
      </c>
      <c r="AU315" s="202" t="s">
        <v>86</v>
      </c>
      <c r="AV315" s="13" t="s">
        <v>86</v>
      </c>
      <c r="AW315" s="13" t="s">
        <v>37</v>
      </c>
      <c r="AX315" s="13" t="s">
        <v>76</v>
      </c>
      <c r="AY315" s="202" t="s">
        <v>134</v>
      </c>
    </row>
    <row r="316" spans="1:65" s="13" customFormat="1" ht="11.25">
      <c r="B316" s="191"/>
      <c r="C316" s="192"/>
      <c r="D316" s="193" t="s">
        <v>145</v>
      </c>
      <c r="E316" s="194" t="s">
        <v>19</v>
      </c>
      <c r="F316" s="195" t="s">
        <v>451</v>
      </c>
      <c r="G316" s="192"/>
      <c r="H316" s="196">
        <v>26</v>
      </c>
      <c r="I316" s="197"/>
      <c r="J316" s="192"/>
      <c r="K316" s="192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145</v>
      </c>
      <c r="AU316" s="202" t="s">
        <v>86</v>
      </c>
      <c r="AV316" s="13" t="s">
        <v>86</v>
      </c>
      <c r="AW316" s="13" t="s">
        <v>37</v>
      </c>
      <c r="AX316" s="13" t="s">
        <v>76</v>
      </c>
      <c r="AY316" s="202" t="s">
        <v>134</v>
      </c>
    </row>
    <row r="317" spans="1:65" s="14" customFormat="1" ht="11.25">
      <c r="B317" s="203"/>
      <c r="C317" s="204"/>
      <c r="D317" s="193" t="s">
        <v>145</v>
      </c>
      <c r="E317" s="205" t="s">
        <v>19</v>
      </c>
      <c r="F317" s="206" t="s">
        <v>147</v>
      </c>
      <c r="G317" s="204"/>
      <c r="H317" s="207">
        <v>90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145</v>
      </c>
      <c r="AU317" s="213" t="s">
        <v>86</v>
      </c>
      <c r="AV317" s="14" t="s">
        <v>141</v>
      </c>
      <c r="AW317" s="14" t="s">
        <v>37</v>
      </c>
      <c r="AX317" s="14" t="s">
        <v>84</v>
      </c>
      <c r="AY317" s="213" t="s">
        <v>134</v>
      </c>
    </row>
    <row r="318" spans="1:65" s="2" customFormat="1" ht="16.5" customHeight="1">
      <c r="A318" s="33"/>
      <c r="B318" s="34"/>
      <c r="C318" s="214" t="s">
        <v>452</v>
      </c>
      <c r="D318" s="214" t="s">
        <v>268</v>
      </c>
      <c r="E318" s="215" t="s">
        <v>453</v>
      </c>
      <c r="F318" s="216" t="s">
        <v>454</v>
      </c>
      <c r="G318" s="217" t="s">
        <v>214</v>
      </c>
      <c r="H318" s="218">
        <v>25.5</v>
      </c>
      <c r="I318" s="219"/>
      <c r="J318" s="220">
        <f>ROUND(I318*H318,2)</f>
        <v>0</v>
      </c>
      <c r="K318" s="216" t="s">
        <v>140</v>
      </c>
      <c r="L318" s="221"/>
      <c r="M318" s="222" t="s">
        <v>19</v>
      </c>
      <c r="N318" s="223" t="s">
        <v>47</v>
      </c>
      <c r="O318" s="63"/>
      <c r="P318" s="182">
        <f>O318*H318</f>
        <v>0</v>
      </c>
      <c r="Q318" s="182">
        <v>0.08</v>
      </c>
      <c r="R318" s="182">
        <f>Q318*H318</f>
        <v>2.04</v>
      </c>
      <c r="S318" s="182">
        <v>0</v>
      </c>
      <c r="T318" s="183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4" t="s">
        <v>185</v>
      </c>
      <c r="AT318" s="184" t="s">
        <v>268</v>
      </c>
      <c r="AU318" s="184" t="s">
        <v>86</v>
      </c>
      <c r="AY318" s="16" t="s">
        <v>134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6" t="s">
        <v>84</v>
      </c>
      <c r="BK318" s="185">
        <f>ROUND(I318*H318,2)</f>
        <v>0</v>
      </c>
      <c r="BL318" s="16" t="s">
        <v>141</v>
      </c>
      <c r="BM318" s="184" t="s">
        <v>455</v>
      </c>
    </row>
    <row r="319" spans="1:65" s="13" customFormat="1" ht="11.25">
      <c r="B319" s="191"/>
      <c r="C319" s="192"/>
      <c r="D319" s="193" t="s">
        <v>145</v>
      </c>
      <c r="E319" s="194" t="s">
        <v>19</v>
      </c>
      <c r="F319" s="195" t="s">
        <v>456</v>
      </c>
      <c r="G319" s="192"/>
      <c r="H319" s="196">
        <v>25.5</v>
      </c>
      <c r="I319" s="197"/>
      <c r="J319" s="192"/>
      <c r="K319" s="192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145</v>
      </c>
      <c r="AU319" s="202" t="s">
        <v>86</v>
      </c>
      <c r="AV319" s="13" t="s">
        <v>86</v>
      </c>
      <c r="AW319" s="13" t="s">
        <v>37</v>
      </c>
      <c r="AX319" s="13" t="s">
        <v>84</v>
      </c>
      <c r="AY319" s="202" t="s">
        <v>134</v>
      </c>
    </row>
    <row r="320" spans="1:65" s="2" customFormat="1" ht="16.5" customHeight="1">
      <c r="A320" s="33"/>
      <c r="B320" s="34"/>
      <c r="C320" s="214" t="s">
        <v>457</v>
      </c>
      <c r="D320" s="214" t="s">
        <v>268</v>
      </c>
      <c r="E320" s="215" t="s">
        <v>458</v>
      </c>
      <c r="F320" s="216" t="s">
        <v>459</v>
      </c>
      <c r="G320" s="217" t="s">
        <v>214</v>
      </c>
      <c r="H320" s="218">
        <v>26.52</v>
      </c>
      <c r="I320" s="219"/>
      <c r="J320" s="220">
        <f>ROUND(I320*H320,2)</f>
        <v>0</v>
      </c>
      <c r="K320" s="216" t="s">
        <v>140</v>
      </c>
      <c r="L320" s="221"/>
      <c r="M320" s="222" t="s">
        <v>19</v>
      </c>
      <c r="N320" s="223" t="s">
        <v>47</v>
      </c>
      <c r="O320" s="63"/>
      <c r="P320" s="182">
        <f>O320*H320</f>
        <v>0</v>
      </c>
      <c r="Q320" s="182">
        <v>0.10199999999999999</v>
      </c>
      <c r="R320" s="182">
        <f>Q320*H320</f>
        <v>2.7050399999999999</v>
      </c>
      <c r="S320" s="182">
        <v>0</v>
      </c>
      <c r="T320" s="183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4" t="s">
        <v>185</v>
      </c>
      <c r="AT320" s="184" t="s">
        <v>268</v>
      </c>
      <c r="AU320" s="184" t="s">
        <v>86</v>
      </c>
      <c r="AY320" s="16" t="s">
        <v>134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6" t="s">
        <v>84</v>
      </c>
      <c r="BK320" s="185">
        <f>ROUND(I320*H320,2)</f>
        <v>0</v>
      </c>
      <c r="BL320" s="16" t="s">
        <v>141</v>
      </c>
      <c r="BM320" s="184" t="s">
        <v>460</v>
      </c>
    </row>
    <row r="321" spans="1:65" s="13" customFormat="1" ht="11.25">
      <c r="B321" s="191"/>
      <c r="C321" s="192"/>
      <c r="D321" s="193" t="s">
        <v>145</v>
      </c>
      <c r="E321" s="194" t="s">
        <v>19</v>
      </c>
      <c r="F321" s="195" t="s">
        <v>461</v>
      </c>
      <c r="G321" s="192"/>
      <c r="H321" s="196">
        <v>26.52</v>
      </c>
      <c r="I321" s="197"/>
      <c r="J321" s="192"/>
      <c r="K321" s="192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145</v>
      </c>
      <c r="AU321" s="202" t="s">
        <v>86</v>
      </c>
      <c r="AV321" s="13" t="s">
        <v>86</v>
      </c>
      <c r="AW321" s="13" t="s">
        <v>37</v>
      </c>
      <c r="AX321" s="13" t="s">
        <v>84</v>
      </c>
      <c r="AY321" s="202" t="s">
        <v>134</v>
      </c>
    </row>
    <row r="322" spans="1:65" s="2" customFormat="1" ht="16.5" customHeight="1">
      <c r="A322" s="33"/>
      <c r="B322" s="34"/>
      <c r="C322" s="214" t="s">
        <v>462</v>
      </c>
      <c r="D322" s="214" t="s">
        <v>268</v>
      </c>
      <c r="E322" s="215" t="s">
        <v>463</v>
      </c>
      <c r="F322" s="216" t="s">
        <v>464</v>
      </c>
      <c r="G322" s="217" t="s">
        <v>214</v>
      </c>
      <c r="H322" s="218">
        <v>8.16</v>
      </c>
      <c r="I322" s="219"/>
      <c r="J322" s="220">
        <f>ROUND(I322*H322,2)</f>
        <v>0</v>
      </c>
      <c r="K322" s="216" t="s">
        <v>140</v>
      </c>
      <c r="L322" s="221"/>
      <c r="M322" s="222" t="s">
        <v>19</v>
      </c>
      <c r="N322" s="223" t="s">
        <v>47</v>
      </c>
      <c r="O322" s="63"/>
      <c r="P322" s="182">
        <f>O322*H322</f>
        <v>0</v>
      </c>
      <c r="Q322" s="182">
        <v>4.8300000000000003E-2</v>
      </c>
      <c r="R322" s="182">
        <f>Q322*H322</f>
        <v>0.39412800000000003</v>
      </c>
      <c r="S322" s="182">
        <v>0</v>
      </c>
      <c r="T322" s="183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4" t="s">
        <v>185</v>
      </c>
      <c r="AT322" s="184" t="s">
        <v>268</v>
      </c>
      <c r="AU322" s="184" t="s">
        <v>86</v>
      </c>
      <c r="AY322" s="16" t="s">
        <v>134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6" t="s">
        <v>84</v>
      </c>
      <c r="BK322" s="185">
        <f>ROUND(I322*H322,2)</f>
        <v>0</v>
      </c>
      <c r="BL322" s="16" t="s">
        <v>141</v>
      </c>
      <c r="BM322" s="184" t="s">
        <v>465</v>
      </c>
    </row>
    <row r="323" spans="1:65" s="13" customFormat="1" ht="11.25">
      <c r="B323" s="191"/>
      <c r="C323" s="192"/>
      <c r="D323" s="193" t="s">
        <v>145</v>
      </c>
      <c r="E323" s="194" t="s">
        <v>19</v>
      </c>
      <c r="F323" s="195" t="s">
        <v>466</v>
      </c>
      <c r="G323" s="192"/>
      <c r="H323" s="196">
        <v>8.16</v>
      </c>
      <c r="I323" s="197"/>
      <c r="J323" s="192"/>
      <c r="K323" s="192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145</v>
      </c>
      <c r="AU323" s="202" t="s">
        <v>86</v>
      </c>
      <c r="AV323" s="13" t="s">
        <v>86</v>
      </c>
      <c r="AW323" s="13" t="s">
        <v>37</v>
      </c>
      <c r="AX323" s="13" t="s">
        <v>84</v>
      </c>
      <c r="AY323" s="202" t="s">
        <v>134</v>
      </c>
    </row>
    <row r="324" spans="1:65" s="2" customFormat="1" ht="16.5" customHeight="1">
      <c r="A324" s="33"/>
      <c r="B324" s="34"/>
      <c r="C324" s="214" t="s">
        <v>467</v>
      </c>
      <c r="D324" s="214" t="s">
        <v>268</v>
      </c>
      <c r="E324" s="215" t="s">
        <v>468</v>
      </c>
      <c r="F324" s="216" t="s">
        <v>469</v>
      </c>
      <c r="G324" s="217" t="s">
        <v>214</v>
      </c>
      <c r="H324" s="218">
        <v>5.0999999999999996</v>
      </c>
      <c r="I324" s="219"/>
      <c r="J324" s="220">
        <f>ROUND(I324*H324,2)</f>
        <v>0</v>
      </c>
      <c r="K324" s="216" t="s">
        <v>140</v>
      </c>
      <c r="L324" s="221"/>
      <c r="M324" s="222" t="s">
        <v>19</v>
      </c>
      <c r="N324" s="223" t="s">
        <v>47</v>
      </c>
      <c r="O324" s="63"/>
      <c r="P324" s="182">
        <f>O324*H324</f>
        <v>0</v>
      </c>
      <c r="Q324" s="182">
        <v>8.5999999999999993E-2</v>
      </c>
      <c r="R324" s="182">
        <f>Q324*H324</f>
        <v>0.43859999999999993</v>
      </c>
      <c r="S324" s="182">
        <v>0</v>
      </c>
      <c r="T324" s="183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4" t="s">
        <v>185</v>
      </c>
      <c r="AT324" s="184" t="s">
        <v>268</v>
      </c>
      <c r="AU324" s="184" t="s">
        <v>86</v>
      </c>
      <c r="AY324" s="16" t="s">
        <v>134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6" t="s">
        <v>84</v>
      </c>
      <c r="BK324" s="185">
        <f>ROUND(I324*H324,2)</f>
        <v>0</v>
      </c>
      <c r="BL324" s="16" t="s">
        <v>141</v>
      </c>
      <c r="BM324" s="184" t="s">
        <v>470</v>
      </c>
    </row>
    <row r="325" spans="1:65" s="13" customFormat="1" ht="11.25">
      <c r="B325" s="191"/>
      <c r="C325" s="192"/>
      <c r="D325" s="193" t="s">
        <v>145</v>
      </c>
      <c r="E325" s="194" t="s">
        <v>19</v>
      </c>
      <c r="F325" s="195" t="s">
        <v>471</v>
      </c>
      <c r="G325" s="192"/>
      <c r="H325" s="196">
        <v>5.0999999999999996</v>
      </c>
      <c r="I325" s="197"/>
      <c r="J325" s="192"/>
      <c r="K325" s="192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145</v>
      </c>
      <c r="AU325" s="202" t="s">
        <v>86</v>
      </c>
      <c r="AV325" s="13" t="s">
        <v>86</v>
      </c>
      <c r="AW325" s="13" t="s">
        <v>37</v>
      </c>
      <c r="AX325" s="13" t="s">
        <v>84</v>
      </c>
      <c r="AY325" s="202" t="s">
        <v>134</v>
      </c>
    </row>
    <row r="326" spans="1:65" s="2" customFormat="1" ht="16.5" customHeight="1">
      <c r="A326" s="33"/>
      <c r="B326" s="34"/>
      <c r="C326" s="214" t="s">
        <v>472</v>
      </c>
      <c r="D326" s="214" t="s">
        <v>268</v>
      </c>
      <c r="E326" s="215" t="s">
        <v>473</v>
      </c>
      <c r="F326" s="216" t="s">
        <v>474</v>
      </c>
      <c r="G326" s="217" t="s">
        <v>214</v>
      </c>
      <c r="H326" s="218">
        <v>26.52</v>
      </c>
      <c r="I326" s="219"/>
      <c r="J326" s="220">
        <f>ROUND(I326*H326,2)</f>
        <v>0</v>
      </c>
      <c r="K326" s="216" t="s">
        <v>19</v>
      </c>
      <c r="L326" s="221"/>
      <c r="M326" s="222" t="s">
        <v>19</v>
      </c>
      <c r="N326" s="223" t="s">
        <v>47</v>
      </c>
      <c r="O326" s="63"/>
      <c r="P326" s="182">
        <f>O326*H326</f>
        <v>0</v>
      </c>
      <c r="Q326" s="182">
        <v>5.6000000000000001E-2</v>
      </c>
      <c r="R326" s="182">
        <f>Q326*H326</f>
        <v>1.48512</v>
      </c>
      <c r="S326" s="182">
        <v>0</v>
      </c>
      <c r="T326" s="183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84" t="s">
        <v>185</v>
      </c>
      <c r="AT326" s="184" t="s">
        <v>268</v>
      </c>
      <c r="AU326" s="184" t="s">
        <v>86</v>
      </c>
      <c r="AY326" s="16" t="s">
        <v>134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6" t="s">
        <v>84</v>
      </c>
      <c r="BK326" s="185">
        <f>ROUND(I326*H326,2)</f>
        <v>0</v>
      </c>
      <c r="BL326" s="16" t="s">
        <v>141</v>
      </c>
      <c r="BM326" s="184" t="s">
        <v>475</v>
      </c>
    </row>
    <row r="327" spans="1:65" s="13" customFormat="1" ht="11.25">
      <c r="B327" s="191"/>
      <c r="C327" s="192"/>
      <c r="D327" s="193" t="s">
        <v>145</v>
      </c>
      <c r="E327" s="194" t="s">
        <v>19</v>
      </c>
      <c r="F327" s="195" t="s">
        <v>461</v>
      </c>
      <c r="G327" s="192"/>
      <c r="H327" s="196">
        <v>26.52</v>
      </c>
      <c r="I327" s="197"/>
      <c r="J327" s="192"/>
      <c r="K327" s="192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145</v>
      </c>
      <c r="AU327" s="202" t="s">
        <v>86</v>
      </c>
      <c r="AV327" s="13" t="s">
        <v>86</v>
      </c>
      <c r="AW327" s="13" t="s">
        <v>37</v>
      </c>
      <c r="AX327" s="13" t="s">
        <v>84</v>
      </c>
      <c r="AY327" s="202" t="s">
        <v>134</v>
      </c>
    </row>
    <row r="328" spans="1:65" s="2" customFormat="1" ht="24.2" customHeight="1">
      <c r="A328" s="33"/>
      <c r="B328" s="34"/>
      <c r="C328" s="173" t="s">
        <v>476</v>
      </c>
      <c r="D328" s="173" t="s">
        <v>136</v>
      </c>
      <c r="E328" s="174" t="s">
        <v>477</v>
      </c>
      <c r="F328" s="175" t="s">
        <v>478</v>
      </c>
      <c r="G328" s="176" t="s">
        <v>214</v>
      </c>
      <c r="H328" s="177">
        <v>52</v>
      </c>
      <c r="I328" s="178"/>
      <c r="J328" s="179">
        <f>ROUND(I328*H328,2)</f>
        <v>0</v>
      </c>
      <c r="K328" s="175" t="s">
        <v>140</v>
      </c>
      <c r="L328" s="38"/>
      <c r="M328" s="180" t="s">
        <v>19</v>
      </c>
      <c r="N328" s="181" t="s">
        <v>47</v>
      </c>
      <c r="O328" s="63"/>
      <c r="P328" s="182">
        <f>O328*H328</f>
        <v>0</v>
      </c>
      <c r="Q328" s="182">
        <v>0.14041999999999999</v>
      </c>
      <c r="R328" s="182">
        <f>Q328*H328</f>
        <v>7.3018399999999994</v>
      </c>
      <c r="S328" s="182">
        <v>0</v>
      </c>
      <c r="T328" s="183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4" t="s">
        <v>141</v>
      </c>
      <c r="AT328" s="184" t="s">
        <v>136</v>
      </c>
      <c r="AU328" s="184" t="s">
        <v>86</v>
      </c>
      <c r="AY328" s="16" t="s">
        <v>134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6" t="s">
        <v>84</v>
      </c>
      <c r="BK328" s="185">
        <f>ROUND(I328*H328,2)</f>
        <v>0</v>
      </c>
      <c r="BL328" s="16" t="s">
        <v>141</v>
      </c>
      <c r="BM328" s="184" t="s">
        <v>479</v>
      </c>
    </row>
    <row r="329" spans="1:65" s="2" customFormat="1" ht="11.25">
      <c r="A329" s="33"/>
      <c r="B329" s="34"/>
      <c r="C329" s="35"/>
      <c r="D329" s="186" t="s">
        <v>143</v>
      </c>
      <c r="E329" s="35"/>
      <c r="F329" s="187" t="s">
        <v>480</v>
      </c>
      <c r="G329" s="35"/>
      <c r="H329" s="35"/>
      <c r="I329" s="188"/>
      <c r="J329" s="35"/>
      <c r="K329" s="35"/>
      <c r="L329" s="38"/>
      <c r="M329" s="189"/>
      <c r="N329" s="190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143</v>
      </c>
      <c r="AU329" s="16" t="s">
        <v>86</v>
      </c>
    </row>
    <row r="330" spans="1:65" s="13" customFormat="1" ht="11.25">
      <c r="B330" s="191"/>
      <c r="C330" s="192"/>
      <c r="D330" s="193" t="s">
        <v>145</v>
      </c>
      <c r="E330" s="194" t="s">
        <v>19</v>
      </c>
      <c r="F330" s="195" t="s">
        <v>481</v>
      </c>
      <c r="G330" s="192"/>
      <c r="H330" s="196">
        <v>52</v>
      </c>
      <c r="I330" s="197"/>
      <c r="J330" s="192"/>
      <c r="K330" s="192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145</v>
      </c>
      <c r="AU330" s="202" t="s">
        <v>86</v>
      </c>
      <c r="AV330" s="13" t="s">
        <v>86</v>
      </c>
      <c r="AW330" s="13" t="s">
        <v>37</v>
      </c>
      <c r="AX330" s="13" t="s">
        <v>76</v>
      </c>
      <c r="AY330" s="202" t="s">
        <v>134</v>
      </c>
    </row>
    <row r="331" spans="1:65" s="14" customFormat="1" ht="11.25">
      <c r="B331" s="203"/>
      <c r="C331" s="204"/>
      <c r="D331" s="193" t="s">
        <v>145</v>
      </c>
      <c r="E331" s="205" t="s">
        <v>19</v>
      </c>
      <c r="F331" s="206" t="s">
        <v>147</v>
      </c>
      <c r="G331" s="204"/>
      <c r="H331" s="207">
        <v>52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145</v>
      </c>
      <c r="AU331" s="213" t="s">
        <v>86</v>
      </c>
      <c r="AV331" s="14" t="s">
        <v>141</v>
      </c>
      <c r="AW331" s="14" t="s">
        <v>37</v>
      </c>
      <c r="AX331" s="14" t="s">
        <v>84</v>
      </c>
      <c r="AY331" s="213" t="s">
        <v>134</v>
      </c>
    </row>
    <row r="332" spans="1:65" s="2" customFormat="1" ht="16.5" customHeight="1">
      <c r="A332" s="33"/>
      <c r="B332" s="34"/>
      <c r="C332" s="214" t="s">
        <v>482</v>
      </c>
      <c r="D332" s="214" t="s">
        <v>268</v>
      </c>
      <c r="E332" s="215" t="s">
        <v>483</v>
      </c>
      <c r="F332" s="216" t="s">
        <v>484</v>
      </c>
      <c r="G332" s="217" t="s">
        <v>214</v>
      </c>
      <c r="H332" s="218">
        <v>53.04</v>
      </c>
      <c r="I332" s="219"/>
      <c r="J332" s="220">
        <f>ROUND(I332*H332,2)</f>
        <v>0</v>
      </c>
      <c r="K332" s="216" t="s">
        <v>140</v>
      </c>
      <c r="L332" s="221"/>
      <c r="M332" s="222" t="s">
        <v>19</v>
      </c>
      <c r="N332" s="223" t="s">
        <v>47</v>
      </c>
      <c r="O332" s="63"/>
      <c r="P332" s="182">
        <f>O332*H332</f>
        <v>0</v>
      </c>
      <c r="Q332" s="182">
        <v>4.4999999999999998E-2</v>
      </c>
      <c r="R332" s="182">
        <f>Q332*H332</f>
        <v>2.3868</v>
      </c>
      <c r="S332" s="182">
        <v>0</v>
      </c>
      <c r="T332" s="183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4" t="s">
        <v>185</v>
      </c>
      <c r="AT332" s="184" t="s">
        <v>268</v>
      </c>
      <c r="AU332" s="184" t="s">
        <v>86</v>
      </c>
      <c r="AY332" s="16" t="s">
        <v>134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6" t="s">
        <v>84</v>
      </c>
      <c r="BK332" s="185">
        <f>ROUND(I332*H332,2)</f>
        <v>0</v>
      </c>
      <c r="BL332" s="16" t="s">
        <v>141</v>
      </c>
      <c r="BM332" s="184" t="s">
        <v>485</v>
      </c>
    </row>
    <row r="333" spans="1:65" s="13" customFormat="1" ht="11.25">
      <c r="B333" s="191"/>
      <c r="C333" s="192"/>
      <c r="D333" s="193" t="s">
        <v>145</v>
      </c>
      <c r="E333" s="194" t="s">
        <v>19</v>
      </c>
      <c r="F333" s="195" t="s">
        <v>486</v>
      </c>
      <c r="G333" s="192"/>
      <c r="H333" s="196">
        <v>53.04</v>
      </c>
      <c r="I333" s="197"/>
      <c r="J333" s="192"/>
      <c r="K333" s="192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145</v>
      </c>
      <c r="AU333" s="202" t="s">
        <v>86</v>
      </c>
      <c r="AV333" s="13" t="s">
        <v>86</v>
      </c>
      <c r="AW333" s="13" t="s">
        <v>37</v>
      </c>
      <c r="AX333" s="13" t="s">
        <v>84</v>
      </c>
      <c r="AY333" s="202" t="s">
        <v>134</v>
      </c>
    </row>
    <row r="334" spans="1:65" s="2" customFormat="1" ht="16.5" customHeight="1">
      <c r="A334" s="33"/>
      <c r="B334" s="34"/>
      <c r="C334" s="173" t="s">
        <v>487</v>
      </c>
      <c r="D334" s="173" t="s">
        <v>136</v>
      </c>
      <c r="E334" s="174" t="s">
        <v>488</v>
      </c>
      <c r="F334" s="175" t="s">
        <v>489</v>
      </c>
      <c r="G334" s="176" t="s">
        <v>139</v>
      </c>
      <c r="H334" s="177">
        <v>247</v>
      </c>
      <c r="I334" s="178"/>
      <c r="J334" s="179">
        <f>ROUND(I334*H334,2)</f>
        <v>0</v>
      </c>
      <c r="K334" s="175" t="s">
        <v>140</v>
      </c>
      <c r="L334" s="38"/>
      <c r="M334" s="180" t="s">
        <v>19</v>
      </c>
      <c r="N334" s="181" t="s">
        <v>47</v>
      </c>
      <c r="O334" s="63"/>
      <c r="P334" s="182">
        <f>O334*H334</f>
        <v>0</v>
      </c>
      <c r="Q334" s="182">
        <v>3.6000000000000002E-4</v>
      </c>
      <c r="R334" s="182">
        <f>Q334*H334</f>
        <v>8.8919999999999999E-2</v>
      </c>
      <c r="S334" s="182">
        <v>0</v>
      </c>
      <c r="T334" s="183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4" t="s">
        <v>141</v>
      </c>
      <c r="AT334" s="184" t="s">
        <v>136</v>
      </c>
      <c r="AU334" s="184" t="s">
        <v>86</v>
      </c>
      <c r="AY334" s="16" t="s">
        <v>134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6" t="s">
        <v>84</v>
      </c>
      <c r="BK334" s="185">
        <f>ROUND(I334*H334,2)</f>
        <v>0</v>
      </c>
      <c r="BL334" s="16" t="s">
        <v>141</v>
      </c>
      <c r="BM334" s="184" t="s">
        <v>490</v>
      </c>
    </row>
    <row r="335" spans="1:65" s="2" customFormat="1" ht="11.25">
      <c r="A335" s="33"/>
      <c r="B335" s="34"/>
      <c r="C335" s="35"/>
      <c r="D335" s="186" t="s">
        <v>143</v>
      </c>
      <c r="E335" s="35"/>
      <c r="F335" s="187" t="s">
        <v>491</v>
      </c>
      <c r="G335" s="35"/>
      <c r="H335" s="35"/>
      <c r="I335" s="188"/>
      <c r="J335" s="35"/>
      <c r="K335" s="35"/>
      <c r="L335" s="38"/>
      <c r="M335" s="189"/>
      <c r="N335" s="190"/>
      <c r="O335" s="63"/>
      <c r="P335" s="63"/>
      <c r="Q335" s="63"/>
      <c r="R335" s="63"/>
      <c r="S335" s="63"/>
      <c r="T335" s="64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143</v>
      </c>
      <c r="AU335" s="16" t="s">
        <v>86</v>
      </c>
    </row>
    <row r="336" spans="1:65" s="13" customFormat="1" ht="11.25">
      <c r="B336" s="191"/>
      <c r="C336" s="192"/>
      <c r="D336" s="193" t="s">
        <v>145</v>
      </c>
      <c r="E336" s="194" t="s">
        <v>19</v>
      </c>
      <c r="F336" s="195" t="s">
        <v>492</v>
      </c>
      <c r="G336" s="192"/>
      <c r="H336" s="196">
        <v>230</v>
      </c>
      <c r="I336" s="197"/>
      <c r="J336" s="192"/>
      <c r="K336" s="192"/>
      <c r="L336" s="198"/>
      <c r="M336" s="199"/>
      <c r="N336" s="200"/>
      <c r="O336" s="200"/>
      <c r="P336" s="200"/>
      <c r="Q336" s="200"/>
      <c r="R336" s="200"/>
      <c r="S336" s="200"/>
      <c r="T336" s="201"/>
      <c r="AT336" s="202" t="s">
        <v>145</v>
      </c>
      <c r="AU336" s="202" t="s">
        <v>86</v>
      </c>
      <c r="AV336" s="13" t="s">
        <v>86</v>
      </c>
      <c r="AW336" s="13" t="s">
        <v>37</v>
      </c>
      <c r="AX336" s="13" t="s">
        <v>76</v>
      </c>
      <c r="AY336" s="202" t="s">
        <v>134</v>
      </c>
    </row>
    <row r="337" spans="1:65" s="13" customFormat="1" ht="11.25">
      <c r="B337" s="191"/>
      <c r="C337" s="192"/>
      <c r="D337" s="193" t="s">
        <v>145</v>
      </c>
      <c r="E337" s="194" t="s">
        <v>19</v>
      </c>
      <c r="F337" s="195" t="s">
        <v>493</v>
      </c>
      <c r="G337" s="192"/>
      <c r="H337" s="196">
        <v>17</v>
      </c>
      <c r="I337" s="197"/>
      <c r="J337" s="192"/>
      <c r="K337" s="192"/>
      <c r="L337" s="198"/>
      <c r="M337" s="199"/>
      <c r="N337" s="200"/>
      <c r="O337" s="200"/>
      <c r="P337" s="200"/>
      <c r="Q337" s="200"/>
      <c r="R337" s="200"/>
      <c r="S337" s="200"/>
      <c r="T337" s="201"/>
      <c r="AT337" s="202" t="s">
        <v>145</v>
      </c>
      <c r="AU337" s="202" t="s">
        <v>86</v>
      </c>
      <c r="AV337" s="13" t="s">
        <v>86</v>
      </c>
      <c r="AW337" s="13" t="s">
        <v>37</v>
      </c>
      <c r="AX337" s="13" t="s">
        <v>76</v>
      </c>
      <c r="AY337" s="202" t="s">
        <v>134</v>
      </c>
    </row>
    <row r="338" spans="1:65" s="14" customFormat="1" ht="11.25">
      <c r="B338" s="203"/>
      <c r="C338" s="204"/>
      <c r="D338" s="193" t="s">
        <v>145</v>
      </c>
      <c r="E338" s="205" t="s">
        <v>19</v>
      </c>
      <c r="F338" s="206" t="s">
        <v>147</v>
      </c>
      <c r="G338" s="204"/>
      <c r="H338" s="207">
        <v>247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145</v>
      </c>
      <c r="AU338" s="213" t="s">
        <v>86</v>
      </c>
      <c r="AV338" s="14" t="s">
        <v>141</v>
      </c>
      <c r="AW338" s="14" t="s">
        <v>37</v>
      </c>
      <c r="AX338" s="14" t="s">
        <v>84</v>
      </c>
      <c r="AY338" s="213" t="s">
        <v>134</v>
      </c>
    </row>
    <row r="339" spans="1:65" s="2" customFormat="1" ht="33" customHeight="1">
      <c r="A339" s="33"/>
      <c r="B339" s="34"/>
      <c r="C339" s="173" t="s">
        <v>494</v>
      </c>
      <c r="D339" s="173" t="s">
        <v>136</v>
      </c>
      <c r="E339" s="174" t="s">
        <v>495</v>
      </c>
      <c r="F339" s="175" t="s">
        <v>496</v>
      </c>
      <c r="G339" s="176" t="s">
        <v>214</v>
      </c>
      <c r="H339" s="177">
        <v>86</v>
      </c>
      <c r="I339" s="178"/>
      <c r="J339" s="179">
        <f>ROUND(I339*H339,2)</f>
        <v>0</v>
      </c>
      <c r="K339" s="175" t="s">
        <v>140</v>
      </c>
      <c r="L339" s="38"/>
      <c r="M339" s="180" t="s">
        <v>19</v>
      </c>
      <c r="N339" s="181" t="s">
        <v>47</v>
      </c>
      <c r="O339" s="63"/>
      <c r="P339" s="182">
        <f>O339*H339</f>
        <v>0</v>
      </c>
      <c r="Q339" s="182">
        <v>6.0999999999999997E-4</v>
      </c>
      <c r="R339" s="182">
        <f>Q339*H339</f>
        <v>5.246E-2</v>
      </c>
      <c r="S339" s="182">
        <v>0</v>
      </c>
      <c r="T339" s="183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4" t="s">
        <v>141</v>
      </c>
      <c r="AT339" s="184" t="s">
        <v>136</v>
      </c>
      <c r="AU339" s="184" t="s">
        <v>86</v>
      </c>
      <c r="AY339" s="16" t="s">
        <v>134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6" t="s">
        <v>84</v>
      </c>
      <c r="BK339" s="185">
        <f>ROUND(I339*H339,2)</f>
        <v>0</v>
      </c>
      <c r="BL339" s="16" t="s">
        <v>141</v>
      </c>
      <c r="BM339" s="184" t="s">
        <v>497</v>
      </c>
    </row>
    <row r="340" spans="1:65" s="2" customFormat="1" ht="11.25">
      <c r="A340" s="33"/>
      <c r="B340" s="34"/>
      <c r="C340" s="35"/>
      <c r="D340" s="186" t="s">
        <v>143</v>
      </c>
      <c r="E340" s="35"/>
      <c r="F340" s="187" t="s">
        <v>498</v>
      </c>
      <c r="G340" s="35"/>
      <c r="H340" s="35"/>
      <c r="I340" s="188"/>
      <c r="J340" s="35"/>
      <c r="K340" s="35"/>
      <c r="L340" s="38"/>
      <c r="M340" s="189"/>
      <c r="N340" s="190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143</v>
      </c>
      <c r="AU340" s="16" t="s">
        <v>86</v>
      </c>
    </row>
    <row r="341" spans="1:65" s="13" customFormat="1" ht="11.25">
      <c r="B341" s="191"/>
      <c r="C341" s="192"/>
      <c r="D341" s="193" t="s">
        <v>145</v>
      </c>
      <c r="E341" s="194" t="s">
        <v>19</v>
      </c>
      <c r="F341" s="195" t="s">
        <v>499</v>
      </c>
      <c r="G341" s="192"/>
      <c r="H341" s="196">
        <v>86</v>
      </c>
      <c r="I341" s="197"/>
      <c r="J341" s="192"/>
      <c r="K341" s="192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145</v>
      </c>
      <c r="AU341" s="202" t="s">
        <v>86</v>
      </c>
      <c r="AV341" s="13" t="s">
        <v>86</v>
      </c>
      <c r="AW341" s="13" t="s">
        <v>37</v>
      </c>
      <c r="AX341" s="13" t="s">
        <v>76</v>
      </c>
      <c r="AY341" s="202" t="s">
        <v>134</v>
      </c>
    </row>
    <row r="342" spans="1:65" s="14" customFormat="1" ht="11.25">
      <c r="B342" s="203"/>
      <c r="C342" s="204"/>
      <c r="D342" s="193" t="s">
        <v>145</v>
      </c>
      <c r="E342" s="205" t="s">
        <v>19</v>
      </c>
      <c r="F342" s="206" t="s">
        <v>147</v>
      </c>
      <c r="G342" s="204"/>
      <c r="H342" s="207">
        <v>86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145</v>
      </c>
      <c r="AU342" s="213" t="s">
        <v>86</v>
      </c>
      <c r="AV342" s="14" t="s">
        <v>141</v>
      </c>
      <c r="AW342" s="14" t="s">
        <v>37</v>
      </c>
      <c r="AX342" s="14" t="s">
        <v>84</v>
      </c>
      <c r="AY342" s="213" t="s">
        <v>134</v>
      </c>
    </row>
    <row r="343" spans="1:65" s="2" customFormat="1" ht="33" customHeight="1">
      <c r="A343" s="33"/>
      <c r="B343" s="34"/>
      <c r="C343" s="173" t="s">
        <v>500</v>
      </c>
      <c r="D343" s="173" t="s">
        <v>136</v>
      </c>
      <c r="E343" s="174" t="s">
        <v>501</v>
      </c>
      <c r="F343" s="175" t="s">
        <v>502</v>
      </c>
      <c r="G343" s="176" t="s">
        <v>214</v>
      </c>
      <c r="H343" s="177">
        <v>75</v>
      </c>
      <c r="I343" s="178"/>
      <c r="J343" s="179">
        <f>ROUND(I343*H343,2)</f>
        <v>0</v>
      </c>
      <c r="K343" s="175" t="s">
        <v>140</v>
      </c>
      <c r="L343" s="38"/>
      <c r="M343" s="180" t="s">
        <v>19</v>
      </c>
      <c r="N343" s="181" t="s">
        <v>47</v>
      </c>
      <c r="O343" s="63"/>
      <c r="P343" s="182">
        <f>O343*H343</f>
        <v>0</v>
      </c>
      <c r="Q343" s="182">
        <v>5.9999999999999995E-4</v>
      </c>
      <c r="R343" s="182">
        <f>Q343*H343</f>
        <v>4.4999999999999998E-2</v>
      </c>
      <c r="S343" s="182">
        <v>0</v>
      </c>
      <c r="T343" s="183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84" t="s">
        <v>141</v>
      </c>
      <c r="AT343" s="184" t="s">
        <v>136</v>
      </c>
      <c r="AU343" s="184" t="s">
        <v>86</v>
      </c>
      <c r="AY343" s="16" t="s">
        <v>134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6" t="s">
        <v>84</v>
      </c>
      <c r="BK343" s="185">
        <f>ROUND(I343*H343,2)</f>
        <v>0</v>
      </c>
      <c r="BL343" s="16" t="s">
        <v>141</v>
      </c>
      <c r="BM343" s="184" t="s">
        <v>503</v>
      </c>
    </row>
    <row r="344" spans="1:65" s="2" customFormat="1" ht="11.25">
      <c r="A344" s="33"/>
      <c r="B344" s="34"/>
      <c r="C344" s="35"/>
      <c r="D344" s="186" t="s">
        <v>143</v>
      </c>
      <c r="E344" s="35"/>
      <c r="F344" s="187" t="s">
        <v>504</v>
      </c>
      <c r="G344" s="35"/>
      <c r="H344" s="35"/>
      <c r="I344" s="188"/>
      <c r="J344" s="35"/>
      <c r="K344" s="35"/>
      <c r="L344" s="38"/>
      <c r="M344" s="189"/>
      <c r="N344" s="190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143</v>
      </c>
      <c r="AU344" s="16" t="s">
        <v>86</v>
      </c>
    </row>
    <row r="345" spans="1:65" s="13" customFormat="1" ht="11.25">
      <c r="B345" s="191"/>
      <c r="C345" s="192"/>
      <c r="D345" s="193" t="s">
        <v>145</v>
      </c>
      <c r="E345" s="194" t="s">
        <v>19</v>
      </c>
      <c r="F345" s="195" t="s">
        <v>505</v>
      </c>
      <c r="G345" s="192"/>
      <c r="H345" s="196">
        <v>75</v>
      </c>
      <c r="I345" s="197"/>
      <c r="J345" s="192"/>
      <c r="K345" s="192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145</v>
      </c>
      <c r="AU345" s="202" t="s">
        <v>86</v>
      </c>
      <c r="AV345" s="13" t="s">
        <v>86</v>
      </c>
      <c r="AW345" s="13" t="s">
        <v>37</v>
      </c>
      <c r="AX345" s="13" t="s">
        <v>76</v>
      </c>
      <c r="AY345" s="202" t="s">
        <v>134</v>
      </c>
    </row>
    <row r="346" spans="1:65" s="14" customFormat="1" ht="11.25">
      <c r="B346" s="203"/>
      <c r="C346" s="204"/>
      <c r="D346" s="193" t="s">
        <v>145</v>
      </c>
      <c r="E346" s="205" t="s">
        <v>19</v>
      </c>
      <c r="F346" s="206" t="s">
        <v>147</v>
      </c>
      <c r="G346" s="204"/>
      <c r="H346" s="207">
        <v>75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145</v>
      </c>
      <c r="AU346" s="213" t="s">
        <v>86</v>
      </c>
      <c r="AV346" s="14" t="s">
        <v>141</v>
      </c>
      <c r="AW346" s="14" t="s">
        <v>37</v>
      </c>
      <c r="AX346" s="14" t="s">
        <v>84</v>
      </c>
      <c r="AY346" s="213" t="s">
        <v>134</v>
      </c>
    </row>
    <row r="347" spans="1:65" s="2" customFormat="1" ht="33" customHeight="1">
      <c r="A347" s="33"/>
      <c r="B347" s="34"/>
      <c r="C347" s="173" t="s">
        <v>506</v>
      </c>
      <c r="D347" s="173" t="s">
        <v>136</v>
      </c>
      <c r="E347" s="174" t="s">
        <v>507</v>
      </c>
      <c r="F347" s="175" t="s">
        <v>508</v>
      </c>
      <c r="G347" s="176" t="s">
        <v>285</v>
      </c>
      <c r="H347" s="177">
        <v>1</v>
      </c>
      <c r="I347" s="178"/>
      <c r="J347" s="179">
        <f>ROUND(I347*H347,2)</f>
        <v>0</v>
      </c>
      <c r="K347" s="175" t="s">
        <v>140</v>
      </c>
      <c r="L347" s="38"/>
      <c r="M347" s="180" t="s">
        <v>19</v>
      </c>
      <c r="N347" s="181" t="s">
        <v>47</v>
      </c>
      <c r="O347" s="63"/>
      <c r="P347" s="182">
        <f>O347*H347</f>
        <v>0</v>
      </c>
      <c r="Q347" s="182">
        <v>0</v>
      </c>
      <c r="R347" s="182">
        <f>Q347*H347</f>
        <v>0</v>
      </c>
      <c r="S347" s="182">
        <v>8.2000000000000003E-2</v>
      </c>
      <c r="T347" s="183">
        <f>S347*H347</f>
        <v>8.2000000000000003E-2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4" t="s">
        <v>141</v>
      </c>
      <c r="AT347" s="184" t="s">
        <v>136</v>
      </c>
      <c r="AU347" s="184" t="s">
        <v>86</v>
      </c>
      <c r="AY347" s="16" t="s">
        <v>134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6" t="s">
        <v>84</v>
      </c>
      <c r="BK347" s="185">
        <f>ROUND(I347*H347,2)</f>
        <v>0</v>
      </c>
      <c r="BL347" s="16" t="s">
        <v>141</v>
      </c>
      <c r="BM347" s="184" t="s">
        <v>509</v>
      </c>
    </row>
    <row r="348" spans="1:65" s="2" customFormat="1" ht="11.25">
      <c r="A348" s="33"/>
      <c r="B348" s="34"/>
      <c r="C348" s="35"/>
      <c r="D348" s="186" t="s">
        <v>143</v>
      </c>
      <c r="E348" s="35"/>
      <c r="F348" s="187" t="s">
        <v>510</v>
      </c>
      <c r="G348" s="35"/>
      <c r="H348" s="35"/>
      <c r="I348" s="188"/>
      <c r="J348" s="35"/>
      <c r="K348" s="35"/>
      <c r="L348" s="38"/>
      <c r="M348" s="189"/>
      <c r="N348" s="190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143</v>
      </c>
      <c r="AU348" s="16" t="s">
        <v>86</v>
      </c>
    </row>
    <row r="349" spans="1:65" s="13" customFormat="1" ht="11.25">
      <c r="B349" s="191"/>
      <c r="C349" s="192"/>
      <c r="D349" s="193" t="s">
        <v>145</v>
      </c>
      <c r="E349" s="194" t="s">
        <v>19</v>
      </c>
      <c r="F349" s="195" t="s">
        <v>511</v>
      </c>
      <c r="G349" s="192"/>
      <c r="H349" s="196">
        <v>1</v>
      </c>
      <c r="I349" s="197"/>
      <c r="J349" s="192"/>
      <c r="K349" s="192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145</v>
      </c>
      <c r="AU349" s="202" t="s">
        <v>86</v>
      </c>
      <c r="AV349" s="13" t="s">
        <v>86</v>
      </c>
      <c r="AW349" s="13" t="s">
        <v>37</v>
      </c>
      <c r="AX349" s="13" t="s">
        <v>76</v>
      </c>
      <c r="AY349" s="202" t="s">
        <v>134</v>
      </c>
    </row>
    <row r="350" spans="1:65" s="14" customFormat="1" ht="11.25">
      <c r="B350" s="203"/>
      <c r="C350" s="204"/>
      <c r="D350" s="193" t="s">
        <v>145</v>
      </c>
      <c r="E350" s="205" t="s">
        <v>19</v>
      </c>
      <c r="F350" s="206" t="s">
        <v>147</v>
      </c>
      <c r="G350" s="204"/>
      <c r="H350" s="207">
        <v>1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145</v>
      </c>
      <c r="AU350" s="213" t="s">
        <v>86</v>
      </c>
      <c r="AV350" s="14" t="s">
        <v>141</v>
      </c>
      <c r="AW350" s="14" t="s">
        <v>37</v>
      </c>
      <c r="AX350" s="14" t="s">
        <v>84</v>
      </c>
      <c r="AY350" s="213" t="s">
        <v>134</v>
      </c>
    </row>
    <row r="351" spans="1:65" s="2" customFormat="1" ht="24.2" customHeight="1">
      <c r="A351" s="33"/>
      <c r="B351" s="34"/>
      <c r="C351" s="173" t="s">
        <v>512</v>
      </c>
      <c r="D351" s="173" t="s">
        <v>136</v>
      </c>
      <c r="E351" s="174" t="s">
        <v>513</v>
      </c>
      <c r="F351" s="175" t="s">
        <v>514</v>
      </c>
      <c r="G351" s="176" t="s">
        <v>285</v>
      </c>
      <c r="H351" s="177">
        <v>7</v>
      </c>
      <c r="I351" s="178"/>
      <c r="J351" s="179">
        <f>ROUND(I351*H351,2)</f>
        <v>0</v>
      </c>
      <c r="K351" s="175" t="s">
        <v>140</v>
      </c>
      <c r="L351" s="38"/>
      <c r="M351" s="180" t="s">
        <v>19</v>
      </c>
      <c r="N351" s="181" t="s">
        <v>47</v>
      </c>
      <c r="O351" s="63"/>
      <c r="P351" s="182">
        <f>O351*H351</f>
        <v>0</v>
      </c>
      <c r="Q351" s="182">
        <v>0</v>
      </c>
      <c r="R351" s="182">
        <f>Q351*H351</f>
        <v>0</v>
      </c>
      <c r="S351" s="182">
        <v>8.3300000000000006E-3</v>
      </c>
      <c r="T351" s="183">
        <f>S351*H351</f>
        <v>5.8310000000000001E-2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4" t="s">
        <v>141</v>
      </c>
      <c r="AT351" s="184" t="s">
        <v>136</v>
      </c>
      <c r="AU351" s="184" t="s">
        <v>86</v>
      </c>
      <c r="AY351" s="16" t="s">
        <v>134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6" t="s">
        <v>84</v>
      </c>
      <c r="BK351" s="185">
        <f>ROUND(I351*H351,2)</f>
        <v>0</v>
      </c>
      <c r="BL351" s="16" t="s">
        <v>141</v>
      </c>
      <c r="BM351" s="184" t="s">
        <v>515</v>
      </c>
    </row>
    <row r="352" spans="1:65" s="2" customFormat="1" ht="11.25">
      <c r="A352" s="33"/>
      <c r="B352" s="34"/>
      <c r="C352" s="35"/>
      <c r="D352" s="186" t="s">
        <v>143</v>
      </c>
      <c r="E352" s="35"/>
      <c r="F352" s="187" t="s">
        <v>516</v>
      </c>
      <c r="G352" s="35"/>
      <c r="H352" s="35"/>
      <c r="I352" s="188"/>
      <c r="J352" s="35"/>
      <c r="K352" s="35"/>
      <c r="L352" s="38"/>
      <c r="M352" s="189"/>
      <c r="N352" s="190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143</v>
      </c>
      <c r="AU352" s="16" t="s">
        <v>86</v>
      </c>
    </row>
    <row r="353" spans="1:65" s="13" customFormat="1" ht="11.25">
      <c r="B353" s="191"/>
      <c r="C353" s="192"/>
      <c r="D353" s="193" t="s">
        <v>145</v>
      </c>
      <c r="E353" s="194" t="s">
        <v>19</v>
      </c>
      <c r="F353" s="195" t="s">
        <v>517</v>
      </c>
      <c r="G353" s="192"/>
      <c r="H353" s="196">
        <v>7</v>
      </c>
      <c r="I353" s="197"/>
      <c r="J353" s="192"/>
      <c r="K353" s="192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145</v>
      </c>
      <c r="AU353" s="202" t="s">
        <v>86</v>
      </c>
      <c r="AV353" s="13" t="s">
        <v>86</v>
      </c>
      <c r="AW353" s="13" t="s">
        <v>37</v>
      </c>
      <c r="AX353" s="13" t="s">
        <v>76</v>
      </c>
      <c r="AY353" s="202" t="s">
        <v>134</v>
      </c>
    </row>
    <row r="354" spans="1:65" s="14" customFormat="1" ht="11.25">
      <c r="B354" s="203"/>
      <c r="C354" s="204"/>
      <c r="D354" s="193" t="s">
        <v>145</v>
      </c>
      <c r="E354" s="205" t="s">
        <v>19</v>
      </c>
      <c r="F354" s="206" t="s">
        <v>147</v>
      </c>
      <c r="G354" s="204"/>
      <c r="H354" s="207">
        <v>7</v>
      </c>
      <c r="I354" s="208"/>
      <c r="J354" s="204"/>
      <c r="K354" s="204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145</v>
      </c>
      <c r="AU354" s="213" t="s">
        <v>86</v>
      </c>
      <c r="AV354" s="14" t="s">
        <v>141</v>
      </c>
      <c r="AW354" s="14" t="s">
        <v>37</v>
      </c>
      <c r="AX354" s="14" t="s">
        <v>84</v>
      </c>
      <c r="AY354" s="213" t="s">
        <v>134</v>
      </c>
    </row>
    <row r="355" spans="1:65" s="2" customFormat="1" ht="33" customHeight="1">
      <c r="A355" s="33"/>
      <c r="B355" s="34"/>
      <c r="C355" s="173" t="s">
        <v>518</v>
      </c>
      <c r="D355" s="173" t="s">
        <v>136</v>
      </c>
      <c r="E355" s="174" t="s">
        <v>519</v>
      </c>
      <c r="F355" s="175" t="s">
        <v>520</v>
      </c>
      <c r="G355" s="176" t="s">
        <v>139</v>
      </c>
      <c r="H355" s="177">
        <v>7</v>
      </c>
      <c r="I355" s="178"/>
      <c r="J355" s="179">
        <f>ROUND(I355*H355,2)</f>
        <v>0</v>
      </c>
      <c r="K355" s="175" t="s">
        <v>140</v>
      </c>
      <c r="L355" s="38"/>
      <c r="M355" s="180" t="s">
        <v>19</v>
      </c>
      <c r="N355" s="181" t="s">
        <v>47</v>
      </c>
      <c r="O355" s="63"/>
      <c r="P355" s="182">
        <f>O355*H355</f>
        <v>0</v>
      </c>
      <c r="Q355" s="182">
        <v>0</v>
      </c>
      <c r="R355" s="182">
        <f>Q355*H355</f>
        <v>0</v>
      </c>
      <c r="S355" s="182">
        <v>0</v>
      </c>
      <c r="T355" s="183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84" t="s">
        <v>141</v>
      </c>
      <c r="AT355" s="184" t="s">
        <v>136</v>
      </c>
      <c r="AU355" s="184" t="s">
        <v>86</v>
      </c>
      <c r="AY355" s="16" t="s">
        <v>134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6" t="s">
        <v>84</v>
      </c>
      <c r="BK355" s="185">
        <f>ROUND(I355*H355,2)</f>
        <v>0</v>
      </c>
      <c r="BL355" s="16" t="s">
        <v>141</v>
      </c>
      <c r="BM355" s="184" t="s">
        <v>521</v>
      </c>
    </row>
    <row r="356" spans="1:65" s="2" customFormat="1" ht="11.25">
      <c r="A356" s="33"/>
      <c r="B356" s="34"/>
      <c r="C356" s="35"/>
      <c r="D356" s="186" t="s">
        <v>143</v>
      </c>
      <c r="E356" s="35"/>
      <c r="F356" s="187" t="s">
        <v>522</v>
      </c>
      <c r="G356" s="35"/>
      <c r="H356" s="35"/>
      <c r="I356" s="188"/>
      <c r="J356" s="35"/>
      <c r="K356" s="35"/>
      <c r="L356" s="38"/>
      <c r="M356" s="189"/>
      <c r="N356" s="190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143</v>
      </c>
      <c r="AU356" s="16" t="s">
        <v>86</v>
      </c>
    </row>
    <row r="357" spans="1:65" s="13" customFormat="1" ht="11.25">
      <c r="B357" s="191"/>
      <c r="C357" s="192"/>
      <c r="D357" s="193" t="s">
        <v>145</v>
      </c>
      <c r="E357" s="194" t="s">
        <v>19</v>
      </c>
      <c r="F357" s="195" t="s">
        <v>523</v>
      </c>
      <c r="G357" s="192"/>
      <c r="H357" s="196">
        <v>7</v>
      </c>
      <c r="I357" s="197"/>
      <c r="J357" s="192"/>
      <c r="K357" s="192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145</v>
      </c>
      <c r="AU357" s="202" t="s">
        <v>86</v>
      </c>
      <c r="AV357" s="13" t="s">
        <v>86</v>
      </c>
      <c r="AW357" s="13" t="s">
        <v>37</v>
      </c>
      <c r="AX357" s="13" t="s">
        <v>76</v>
      </c>
      <c r="AY357" s="202" t="s">
        <v>134</v>
      </c>
    </row>
    <row r="358" spans="1:65" s="14" customFormat="1" ht="11.25">
      <c r="B358" s="203"/>
      <c r="C358" s="204"/>
      <c r="D358" s="193" t="s">
        <v>145</v>
      </c>
      <c r="E358" s="205" t="s">
        <v>19</v>
      </c>
      <c r="F358" s="206" t="s">
        <v>147</v>
      </c>
      <c r="G358" s="204"/>
      <c r="H358" s="207">
        <v>7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145</v>
      </c>
      <c r="AU358" s="213" t="s">
        <v>86</v>
      </c>
      <c r="AV358" s="14" t="s">
        <v>141</v>
      </c>
      <c r="AW358" s="14" t="s">
        <v>37</v>
      </c>
      <c r="AX358" s="14" t="s">
        <v>84</v>
      </c>
      <c r="AY358" s="213" t="s">
        <v>134</v>
      </c>
    </row>
    <row r="359" spans="1:65" s="12" customFormat="1" ht="22.9" customHeight="1">
      <c r="B359" s="157"/>
      <c r="C359" s="158"/>
      <c r="D359" s="159" t="s">
        <v>75</v>
      </c>
      <c r="E359" s="171" t="s">
        <v>524</v>
      </c>
      <c r="F359" s="171" t="s">
        <v>525</v>
      </c>
      <c r="G359" s="158"/>
      <c r="H359" s="158"/>
      <c r="I359" s="161"/>
      <c r="J359" s="172">
        <f>BK359</f>
        <v>0</v>
      </c>
      <c r="K359" s="158"/>
      <c r="L359" s="163"/>
      <c r="M359" s="164"/>
      <c r="N359" s="165"/>
      <c r="O359" s="165"/>
      <c r="P359" s="166">
        <f>SUM(P360:P386)</f>
        <v>0</v>
      </c>
      <c r="Q359" s="165"/>
      <c r="R359" s="166">
        <f>SUM(R360:R386)</f>
        <v>0</v>
      </c>
      <c r="S359" s="165"/>
      <c r="T359" s="167">
        <f>SUM(T360:T386)</f>
        <v>0</v>
      </c>
      <c r="AR359" s="168" t="s">
        <v>84</v>
      </c>
      <c r="AT359" s="169" t="s">
        <v>75</v>
      </c>
      <c r="AU359" s="169" t="s">
        <v>84</v>
      </c>
      <c r="AY359" s="168" t="s">
        <v>134</v>
      </c>
      <c r="BK359" s="170">
        <f>SUM(BK360:BK386)</f>
        <v>0</v>
      </c>
    </row>
    <row r="360" spans="1:65" s="2" customFormat="1" ht="24.2" customHeight="1">
      <c r="A360" s="33"/>
      <c r="B360" s="34"/>
      <c r="C360" s="173" t="s">
        <v>526</v>
      </c>
      <c r="D360" s="173" t="s">
        <v>136</v>
      </c>
      <c r="E360" s="174" t="s">
        <v>527</v>
      </c>
      <c r="F360" s="175" t="s">
        <v>528</v>
      </c>
      <c r="G360" s="176" t="s">
        <v>253</v>
      </c>
      <c r="H360" s="177">
        <v>153.66300000000001</v>
      </c>
      <c r="I360" s="178"/>
      <c r="J360" s="179">
        <f>ROUND(I360*H360,2)</f>
        <v>0</v>
      </c>
      <c r="K360" s="175" t="s">
        <v>140</v>
      </c>
      <c r="L360" s="38"/>
      <c r="M360" s="180" t="s">
        <v>19</v>
      </c>
      <c r="N360" s="181" t="s">
        <v>47</v>
      </c>
      <c r="O360" s="63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4" t="s">
        <v>141</v>
      </c>
      <c r="AT360" s="184" t="s">
        <v>136</v>
      </c>
      <c r="AU360" s="184" t="s">
        <v>86</v>
      </c>
      <c r="AY360" s="16" t="s">
        <v>134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6" t="s">
        <v>84</v>
      </c>
      <c r="BK360" s="185">
        <f>ROUND(I360*H360,2)</f>
        <v>0</v>
      </c>
      <c r="BL360" s="16" t="s">
        <v>141</v>
      </c>
      <c r="BM360" s="184" t="s">
        <v>529</v>
      </c>
    </row>
    <row r="361" spans="1:65" s="2" customFormat="1" ht="11.25">
      <c r="A361" s="33"/>
      <c r="B361" s="34"/>
      <c r="C361" s="35"/>
      <c r="D361" s="186" t="s">
        <v>143</v>
      </c>
      <c r="E361" s="35"/>
      <c r="F361" s="187" t="s">
        <v>530</v>
      </c>
      <c r="G361" s="35"/>
      <c r="H361" s="35"/>
      <c r="I361" s="188"/>
      <c r="J361" s="35"/>
      <c r="K361" s="35"/>
      <c r="L361" s="38"/>
      <c r="M361" s="189"/>
      <c r="N361" s="190"/>
      <c r="O361" s="63"/>
      <c r="P361" s="63"/>
      <c r="Q361" s="63"/>
      <c r="R361" s="63"/>
      <c r="S361" s="63"/>
      <c r="T361" s="64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143</v>
      </c>
      <c r="AU361" s="16" t="s">
        <v>86</v>
      </c>
    </row>
    <row r="362" spans="1:65" s="2" customFormat="1" ht="24.2" customHeight="1">
      <c r="A362" s="33"/>
      <c r="B362" s="34"/>
      <c r="C362" s="173" t="s">
        <v>531</v>
      </c>
      <c r="D362" s="173" t="s">
        <v>136</v>
      </c>
      <c r="E362" s="174" t="s">
        <v>532</v>
      </c>
      <c r="F362" s="175" t="s">
        <v>533</v>
      </c>
      <c r="G362" s="176" t="s">
        <v>253</v>
      </c>
      <c r="H362" s="177">
        <v>614.65200000000004</v>
      </c>
      <c r="I362" s="178"/>
      <c r="J362" s="179">
        <f>ROUND(I362*H362,2)</f>
        <v>0</v>
      </c>
      <c r="K362" s="175" t="s">
        <v>140</v>
      </c>
      <c r="L362" s="38"/>
      <c r="M362" s="180" t="s">
        <v>19</v>
      </c>
      <c r="N362" s="181" t="s">
        <v>47</v>
      </c>
      <c r="O362" s="63"/>
      <c r="P362" s="182">
        <f>O362*H362</f>
        <v>0</v>
      </c>
      <c r="Q362" s="182">
        <v>0</v>
      </c>
      <c r="R362" s="182">
        <f>Q362*H362</f>
        <v>0</v>
      </c>
      <c r="S362" s="182">
        <v>0</v>
      </c>
      <c r="T362" s="183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4" t="s">
        <v>141</v>
      </c>
      <c r="AT362" s="184" t="s">
        <v>136</v>
      </c>
      <c r="AU362" s="184" t="s">
        <v>86</v>
      </c>
      <c r="AY362" s="16" t="s">
        <v>134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6" t="s">
        <v>84</v>
      </c>
      <c r="BK362" s="185">
        <f>ROUND(I362*H362,2)</f>
        <v>0</v>
      </c>
      <c r="BL362" s="16" t="s">
        <v>141</v>
      </c>
      <c r="BM362" s="184" t="s">
        <v>534</v>
      </c>
    </row>
    <row r="363" spans="1:65" s="2" customFormat="1" ht="11.25">
      <c r="A363" s="33"/>
      <c r="B363" s="34"/>
      <c r="C363" s="35"/>
      <c r="D363" s="186" t="s">
        <v>143</v>
      </c>
      <c r="E363" s="35"/>
      <c r="F363" s="187" t="s">
        <v>535</v>
      </c>
      <c r="G363" s="35"/>
      <c r="H363" s="35"/>
      <c r="I363" s="188"/>
      <c r="J363" s="35"/>
      <c r="K363" s="35"/>
      <c r="L363" s="38"/>
      <c r="M363" s="189"/>
      <c r="N363" s="190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143</v>
      </c>
      <c r="AU363" s="16" t="s">
        <v>86</v>
      </c>
    </row>
    <row r="364" spans="1:65" s="13" customFormat="1" ht="11.25">
      <c r="B364" s="191"/>
      <c r="C364" s="192"/>
      <c r="D364" s="193" t="s">
        <v>145</v>
      </c>
      <c r="E364" s="194" t="s">
        <v>19</v>
      </c>
      <c r="F364" s="195" t="s">
        <v>536</v>
      </c>
      <c r="G364" s="192"/>
      <c r="H364" s="196">
        <v>614.65200000000004</v>
      </c>
      <c r="I364" s="197"/>
      <c r="J364" s="192"/>
      <c r="K364" s="192"/>
      <c r="L364" s="198"/>
      <c r="M364" s="199"/>
      <c r="N364" s="200"/>
      <c r="O364" s="200"/>
      <c r="P364" s="200"/>
      <c r="Q364" s="200"/>
      <c r="R364" s="200"/>
      <c r="S364" s="200"/>
      <c r="T364" s="201"/>
      <c r="AT364" s="202" t="s">
        <v>145</v>
      </c>
      <c r="AU364" s="202" t="s">
        <v>86</v>
      </c>
      <c r="AV364" s="13" t="s">
        <v>86</v>
      </c>
      <c r="AW364" s="13" t="s">
        <v>37</v>
      </c>
      <c r="AX364" s="13" t="s">
        <v>84</v>
      </c>
      <c r="AY364" s="202" t="s">
        <v>134</v>
      </c>
    </row>
    <row r="365" spans="1:65" s="2" customFormat="1" ht="24.2" customHeight="1">
      <c r="A365" s="33"/>
      <c r="B365" s="34"/>
      <c r="C365" s="173" t="s">
        <v>537</v>
      </c>
      <c r="D365" s="173" t="s">
        <v>136</v>
      </c>
      <c r="E365" s="174" t="s">
        <v>538</v>
      </c>
      <c r="F365" s="175" t="s">
        <v>539</v>
      </c>
      <c r="G365" s="176" t="s">
        <v>253</v>
      </c>
      <c r="H365" s="177">
        <v>40.784999999999997</v>
      </c>
      <c r="I365" s="178"/>
      <c r="J365" s="179">
        <f>ROUND(I365*H365,2)</f>
        <v>0</v>
      </c>
      <c r="K365" s="175" t="s">
        <v>140</v>
      </c>
      <c r="L365" s="38"/>
      <c r="M365" s="180" t="s">
        <v>19</v>
      </c>
      <c r="N365" s="181" t="s">
        <v>47</v>
      </c>
      <c r="O365" s="63"/>
      <c r="P365" s="182">
        <f>O365*H365</f>
        <v>0</v>
      </c>
      <c r="Q365" s="182">
        <v>0</v>
      </c>
      <c r="R365" s="182">
        <f>Q365*H365</f>
        <v>0</v>
      </c>
      <c r="S365" s="182">
        <v>0</v>
      </c>
      <c r="T365" s="183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84" t="s">
        <v>141</v>
      </c>
      <c r="AT365" s="184" t="s">
        <v>136</v>
      </c>
      <c r="AU365" s="184" t="s">
        <v>86</v>
      </c>
      <c r="AY365" s="16" t="s">
        <v>134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6" t="s">
        <v>84</v>
      </c>
      <c r="BK365" s="185">
        <f>ROUND(I365*H365,2)</f>
        <v>0</v>
      </c>
      <c r="BL365" s="16" t="s">
        <v>141</v>
      </c>
      <c r="BM365" s="184" t="s">
        <v>540</v>
      </c>
    </row>
    <row r="366" spans="1:65" s="2" customFormat="1" ht="11.25">
      <c r="A366" s="33"/>
      <c r="B366" s="34"/>
      <c r="C366" s="35"/>
      <c r="D366" s="186" t="s">
        <v>143</v>
      </c>
      <c r="E366" s="35"/>
      <c r="F366" s="187" t="s">
        <v>541</v>
      </c>
      <c r="G366" s="35"/>
      <c r="H366" s="35"/>
      <c r="I366" s="188"/>
      <c r="J366" s="35"/>
      <c r="K366" s="35"/>
      <c r="L366" s="38"/>
      <c r="M366" s="189"/>
      <c r="N366" s="190"/>
      <c r="O366" s="63"/>
      <c r="P366" s="63"/>
      <c r="Q366" s="63"/>
      <c r="R366" s="63"/>
      <c r="S366" s="63"/>
      <c r="T366" s="64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143</v>
      </c>
      <c r="AU366" s="16" t="s">
        <v>86</v>
      </c>
    </row>
    <row r="367" spans="1:65" s="13" customFormat="1" ht="11.25">
      <c r="B367" s="191"/>
      <c r="C367" s="192"/>
      <c r="D367" s="193" t="s">
        <v>145</v>
      </c>
      <c r="E367" s="194" t="s">
        <v>19</v>
      </c>
      <c r="F367" s="195" t="s">
        <v>542</v>
      </c>
      <c r="G367" s="192"/>
      <c r="H367" s="196">
        <v>27.265000000000001</v>
      </c>
      <c r="I367" s="197"/>
      <c r="J367" s="192"/>
      <c r="K367" s="192"/>
      <c r="L367" s="198"/>
      <c r="M367" s="199"/>
      <c r="N367" s="200"/>
      <c r="O367" s="200"/>
      <c r="P367" s="200"/>
      <c r="Q367" s="200"/>
      <c r="R367" s="200"/>
      <c r="S367" s="200"/>
      <c r="T367" s="201"/>
      <c r="AT367" s="202" t="s">
        <v>145</v>
      </c>
      <c r="AU367" s="202" t="s">
        <v>86</v>
      </c>
      <c r="AV367" s="13" t="s">
        <v>86</v>
      </c>
      <c r="AW367" s="13" t="s">
        <v>37</v>
      </c>
      <c r="AX367" s="13" t="s">
        <v>76</v>
      </c>
      <c r="AY367" s="202" t="s">
        <v>134</v>
      </c>
    </row>
    <row r="368" spans="1:65" s="13" customFormat="1" ht="11.25">
      <c r="B368" s="191"/>
      <c r="C368" s="192"/>
      <c r="D368" s="193" t="s">
        <v>145</v>
      </c>
      <c r="E368" s="194" t="s">
        <v>19</v>
      </c>
      <c r="F368" s="195" t="s">
        <v>543</v>
      </c>
      <c r="G368" s="192"/>
      <c r="H368" s="196">
        <v>12.74</v>
      </c>
      <c r="I368" s="197"/>
      <c r="J368" s="192"/>
      <c r="K368" s="192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145</v>
      </c>
      <c r="AU368" s="202" t="s">
        <v>86</v>
      </c>
      <c r="AV368" s="13" t="s">
        <v>86</v>
      </c>
      <c r="AW368" s="13" t="s">
        <v>37</v>
      </c>
      <c r="AX368" s="13" t="s">
        <v>76</v>
      </c>
      <c r="AY368" s="202" t="s">
        <v>134</v>
      </c>
    </row>
    <row r="369" spans="1:65" s="13" customFormat="1" ht="11.25">
      <c r="B369" s="191"/>
      <c r="C369" s="192"/>
      <c r="D369" s="193" t="s">
        <v>145</v>
      </c>
      <c r="E369" s="194" t="s">
        <v>19</v>
      </c>
      <c r="F369" s="195" t="s">
        <v>544</v>
      </c>
      <c r="G369" s="192"/>
      <c r="H369" s="196">
        <v>0.78</v>
      </c>
      <c r="I369" s="197"/>
      <c r="J369" s="192"/>
      <c r="K369" s="192"/>
      <c r="L369" s="198"/>
      <c r="M369" s="199"/>
      <c r="N369" s="200"/>
      <c r="O369" s="200"/>
      <c r="P369" s="200"/>
      <c r="Q369" s="200"/>
      <c r="R369" s="200"/>
      <c r="S369" s="200"/>
      <c r="T369" s="201"/>
      <c r="AT369" s="202" t="s">
        <v>145</v>
      </c>
      <c r="AU369" s="202" t="s">
        <v>86</v>
      </c>
      <c r="AV369" s="13" t="s">
        <v>86</v>
      </c>
      <c r="AW369" s="13" t="s">
        <v>37</v>
      </c>
      <c r="AX369" s="13" t="s">
        <v>76</v>
      </c>
      <c r="AY369" s="202" t="s">
        <v>134</v>
      </c>
    </row>
    <row r="370" spans="1:65" s="14" customFormat="1" ht="11.25">
      <c r="B370" s="203"/>
      <c r="C370" s="204"/>
      <c r="D370" s="193" t="s">
        <v>145</v>
      </c>
      <c r="E370" s="205" t="s">
        <v>19</v>
      </c>
      <c r="F370" s="206" t="s">
        <v>147</v>
      </c>
      <c r="G370" s="204"/>
      <c r="H370" s="207">
        <v>40.785000000000004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145</v>
      </c>
      <c r="AU370" s="213" t="s">
        <v>86</v>
      </c>
      <c r="AV370" s="14" t="s">
        <v>141</v>
      </c>
      <c r="AW370" s="14" t="s">
        <v>37</v>
      </c>
      <c r="AX370" s="14" t="s">
        <v>84</v>
      </c>
      <c r="AY370" s="213" t="s">
        <v>134</v>
      </c>
    </row>
    <row r="371" spans="1:65" s="2" customFormat="1" ht="24.2" customHeight="1">
      <c r="A371" s="33"/>
      <c r="B371" s="34"/>
      <c r="C371" s="173" t="s">
        <v>545</v>
      </c>
      <c r="D371" s="173" t="s">
        <v>136</v>
      </c>
      <c r="E371" s="174" t="s">
        <v>546</v>
      </c>
      <c r="F371" s="175" t="s">
        <v>252</v>
      </c>
      <c r="G371" s="176" t="s">
        <v>253</v>
      </c>
      <c r="H371" s="177">
        <v>55.2</v>
      </c>
      <c r="I371" s="178"/>
      <c r="J371" s="179">
        <f>ROUND(I371*H371,2)</f>
        <v>0</v>
      </c>
      <c r="K371" s="175" t="s">
        <v>140</v>
      </c>
      <c r="L371" s="38"/>
      <c r="M371" s="180" t="s">
        <v>19</v>
      </c>
      <c r="N371" s="181" t="s">
        <v>47</v>
      </c>
      <c r="O371" s="63"/>
      <c r="P371" s="182">
        <f>O371*H371</f>
        <v>0</v>
      </c>
      <c r="Q371" s="182">
        <v>0</v>
      </c>
      <c r="R371" s="182">
        <f>Q371*H371</f>
        <v>0</v>
      </c>
      <c r="S371" s="182">
        <v>0</v>
      </c>
      <c r="T371" s="183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84" t="s">
        <v>141</v>
      </c>
      <c r="AT371" s="184" t="s">
        <v>136</v>
      </c>
      <c r="AU371" s="184" t="s">
        <v>86</v>
      </c>
      <c r="AY371" s="16" t="s">
        <v>134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6" t="s">
        <v>84</v>
      </c>
      <c r="BK371" s="185">
        <f>ROUND(I371*H371,2)</f>
        <v>0</v>
      </c>
      <c r="BL371" s="16" t="s">
        <v>141</v>
      </c>
      <c r="BM371" s="184" t="s">
        <v>547</v>
      </c>
    </row>
    <row r="372" spans="1:65" s="2" customFormat="1" ht="11.25">
      <c r="A372" s="33"/>
      <c r="B372" s="34"/>
      <c r="C372" s="35"/>
      <c r="D372" s="186" t="s">
        <v>143</v>
      </c>
      <c r="E372" s="35"/>
      <c r="F372" s="187" t="s">
        <v>548</v>
      </c>
      <c r="G372" s="35"/>
      <c r="H372" s="35"/>
      <c r="I372" s="188"/>
      <c r="J372" s="35"/>
      <c r="K372" s="35"/>
      <c r="L372" s="38"/>
      <c r="M372" s="189"/>
      <c r="N372" s="190"/>
      <c r="O372" s="63"/>
      <c r="P372" s="63"/>
      <c r="Q372" s="63"/>
      <c r="R372" s="63"/>
      <c r="S372" s="63"/>
      <c r="T372" s="6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143</v>
      </c>
      <c r="AU372" s="16" t="s">
        <v>86</v>
      </c>
    </row>
    <row r="373" spans="1:65" s="13" customFormat="1" ht="11.25">
      <c r="B373" s="191"/>
      <c r="C373" s="192"/>
      <c r="D373" s="193" t="s">
        <v>145</v>
      </c>
      <c r="E373" s="194" t="s">
        <v>19</v>
      </c>
      <c r="F373" s="195" t="s">
        <v>549</v>
      </c>
      <c r="G373" s="192"/>
      <c r="H373" s="196">
        <v>5.8</v>
      </c>
      <c r="I373" s="197"/>
      <c r="J373" s="192"/>
      <c r="K373" s="192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145</v>
      </c>
      <c r="AU373" s="202" t="s">
        <v>86</v>
      </c>
      <c r="AV373" s="13" t="s">
        <v>86</v>
      </c>
      <c r="AW373" s="13" t="s">
        <v>37</v>
      </c>
      <c r="AX373" s="13" t="s">
        <v>76</v>
      </c>
      <c r="AY373" s="202" t="s">
        <v>134</v>
      </c>
    </row>
    <row r="374" spans="1:65" s="13" customFormat="1" ht="11.25">
      <c r="B374" s="191"/>
      <c r="C374" s="192"/>
      <c r="D374" s="193" t="s">
        <v>145</v>
      </c>
      <c r="E374" s="194" t="s">
        <v>19</v>
      </c>
      <c r="F374" s="195" t="s">
        <v>550</v>
      </c>
      <c r="G374" s="192"/>
      <c r="H374" s="196">
        <v>6.38</v>
      </c>
      <c r="I374" s="197"/>
      <c r="J374" s="192"/>
      <c r="K374" s="192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145</v>
      </c>
      <c r="AU374" s="202" t="s">
        <v>86</v>
      </c>
      <c r="AV374" s="13" t="s">
        <v>86</v>
      </c>
      <c r="AW374" s="13" t="s">
        <v>37</v>
      </c>
      <c r="AX374" s="13" t="s">
        <v>76</v>
      </c>
      <c r="AY374" s="202" t="s">
        <v>134</v>
      </c>
    </row>
    <row r="375" spans="1:65" s="13" customFormat="1" ht="11.25">
      <c r="B375" s="191"/>
      <c r="C375" s="192"/>
      <c r="D375" s="193" t="s">
        <v>145</v>
      </c>
      <c r="E375" s="194" t="s">
        <v>19</v>
      </c>
      <c r="F375" s="195" t="s">
        <v>551</v>
      </c>
      <c r="G375" s="192"/>
      <c r="H375" s="196">
        <v>13.05</v>
      </c>
      <c r="I375" s="197"/>
      <c r="J375" s="192"/>
      <c r="K375" s="192"/>
      <c r="L375" s="198"/>
      <c r="M375" s="199"/>
      <c r="N375" s="200"/>
      <c r="O375" s="200"/>
      <c r="P375" s="200"/>
      <c r="Q375" s="200"/>
      <c r="R375" s="200"/>
      <c r="S375" s="200"/>
      <c r="T375" s="201"/>
      <c r="AT375" s="202" t="s">
        <v>145</v>
      </c>
      <c r="AU375" s="202" t="s">
        <v>86</v>
      </c>
      <c r="AV375" s="13" t="s">
        <v>86</v>
      </c>
      <c r="AW375" s="13" t="s">
        <v>37</v>
      </c>
      <c r="AX375" s="13" t="s">
        <v>76</v>
      </c>
      <c r="AY375" s="202" t="s">
        <v>134</v>
      </c>
    </row>
    <row r="376" spans="1:65" s="13" customFormat="1" ht="11.25">
      <c r="B376" s="191"/>
      <c r="C376" s="192"/>
      <c r="D376" s="193" t="s">
        <v>145</v>
      </c>
      <c r="E376" s="194" t="s">
        <v>19</v>
      </c>
      <c r="F376" s="195" t="s">
        <v>552</v>
      </c>
      <c r="G376" s="192"/>
      <c r="H376" s="196">
        <v>0.68</v>
      </c>
      <c r="I376" s="197"/>
      <c r="J376" s="192"/>
      <c r="K376" s="192"/>
      <c r="L376" s="198"/>
      <c r="M376" s="199"/>
      <c r="N376" s="200"/>
      <c r="O376" s="200"/>
      <c r="P376" s="200"/>
      <c r="Q376" s="200"/>
      <c r="R376" s="200"/>
      <c r="S376" s="200"/>
      <c r="T376" s="201"/>
      <c r="AT376" s="202" t="s">
        <v>145</v>
      </c>
      <c r="AU376" s="202" t="s">
        <v>86</v>
      </c>
      <c r="AV376" s="13" t="s">
        <v>86</v>
      </c>
      <c r="AW376" s="13" t="s">
        <v>37</v>
      </c>
      <c r="AX376" s="13" t="s">
        <v>76</v>
      </c>
      <c r="AY376" s="202" t="s">
        <v>134</v>
      </c>
    </row>
    <row r="377" spans="1:65" s="13" customFormat="1" ht="11.25">
      <c r="B377" s="191"/>
      <c r="C377" s="192"/>
      <c r="D377" s="193" t="s">
        <v>145</v>
      </c>
      <c r="E377" s="194" t="s">
        <v>19</v>
      </c>
      <c r="F377" s="195" t="s">
        <v>553</v>
      </c>
      <c r="G377" s="192"/>
      <c r="H377" s="196">
        <v>29.29</v>
      </c>
      <c r="I377" s="197"/>
      <c r="J377" s="192"/>
      <c r="K377" s="192"/>
      <c r="L377" s="198"/>
      <c r="M377" s="199"/>
      <c r="N377" s="200"/>
      <c r="O377" s="200"/>
      <c r="P377" s="200"/>
      <c r="Q377" s="200"/>
      <c r="R377" s="200"/>
      <c r="S377" s="200"/>
      <c r="T377" s="201"/>
      <c r="AT377" s="202" t="s">
        <v>145</v>
      </c>
      <c r="AU377" s="202" t="s">
        <v>86</v>
      </c>
      <c r="AV377" s="13" t="s">
        <v>86</v>
      </c>
      <c r="AW377" s="13" t="s">
        <v>37</v>
      </c>
      <c r="AX377" s="13" t="s">
        <v>76</v>
      </c>
      <c r="AY377" s="202" t="s">
        <v>134</v>
      </c>
    </row>
    <row r="378" spans="1:65" s="14" customFormat="1" ht="11.25">
      <c r="B378" s="203"/>
      <c r="C378" s="204"/>
      <c r="D378" s="193" t="s">
        <v>145</v>
      </c>
      <c r="E378" s="205" t="s">
        <v>19</v>
      </c>
      <c r="F378" s="206" t="s">
        <v>147</v>
      </c>
      <c r="G378" s="204"/>
      <c r="H378" s="207">
        <v>55.2</v>
      </c>
      <c r="I378" s="208"/>
      <c r="J378" s="204"/>
      <c r="K378" s="204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145</v>
      </c>
      <c r="AU378" s="213" t="s">
        <v>86</v>
      </c>
      <c r="AV378" s="14" t="s">
        <v>141</v>
      </c>
      <c r="AW378" s="14" t="s">
        <v>37</v>
      </c>
      <c r="AX378" s="14" t="s">
        <v>84</v>
      </c>
      <c r="AY378" s="213" t="s">
        <v>134</v>
      </c>
    </row>
    <row r="379" spans="1:65" s="2" customFormat="1" ht="24.2" customHeight="1">
      <c r="A379" s="33"/>
      <c r="B379" s="34"/>
      <c r="C379" s="173" t="s">
        <v>554</v>
      </c>
      <c r="D379" s="173" t="s">
        <v>136</v>
      </c>
      <c r="E379" s="174" t="s">
        <v>555</v>
      </c>
      <c r="F379" s="175" t="s">
        <v>556</v>
      </c>
      <c r="G379" s="176" t="s">
        <v>253</v>
      </c>
      <c r="H379" s="177">
        <v>57.537999999999997</v>
      </c>
      <c r="I379" s="178"/>
      <c r="J379" s="179">
        <f>ROUND(I379*H379,2)</f>
        <v>0</v>
      </c>
      <c r="K379" s="175" t="s">
        <v>140</v>
      </c>
      <c r="L379" s="38"/>
      <c r="M379" s="180" t="s">
        <v>19</v>
      </c>
      <c r="N379" s="181" t="s">
        <v>47</v>
      </c>
      <c r="O379" s="63"/>
      <c r="P379" s="182">
        <f>O379*H379</f>
        <v>0</v>
      </c>
      <c r="Q379" s="182">
        <v>0</v>
      </c>
      <c r="R379" s="182">
        <f>Q379*H379</f>
        <v>0</v>
      </c>
      <c r="S379" s="182">
        <v>0</v>
      </c>
      <c r="T379" s="183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4" t="s">
        <v>141</v>
      </c>
      <c r="AT379" s="184" t="s">
        <v>136</v>
      </c>
      <c r="AU379" s="184" t="s">
        <v>86</v>
      </c>
      <c r="AY379" s="16" t="s">
        <v>134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6" t="s">
        <v>84</v>
      </c>
      <c r="BK379" s="185">
        <f>ROUND(I379*H379,2)</f>
        <v>0</v>
      </c>
      <c r="BL379" s="16" t="s">
        <v>141</v>
      </c>
      <c r="BM379" s="184" t="s">
        <v>557</v>
      </c>
    </row>
    <row r="380" spans="1:65" s="2" customFormat="1" ht="11.25">
      <c r="A380" s="33"/>
      <c r="B380" s="34"/>
      <c r="C380" s="35"/>
      <c r="D380" s="186" t="s">
        <v>143</v>
      </c>
      <c r="E380" s="35"/>
      <c r="F380" s="187" t="s">
        <v>558</v>
      </c>
      <c r="G380" s="35"/>
      <c r="H380" s="35"/>
      <c r="I380" s="188"/>
      <c r="J380" s="35"/>
      <c r="K380" s="35"/>
      <c r="L380" s="38"/>
      <c r="M380" s="189"/>
      <c r="N380" s="190"/>
      <c r="O380" s="63"/>
      <c r="P380" s="63"/>
      <c r="Q380" s="63"/>
      <c r="R380" s="63"/>
      <c r="S380" s="63"/>
      <c r="T380" s="6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143</v>
      </c>
      <c r="AU380" s="16" t="s">
        <v>86</v>
      </c>
    </row>
    <row r="381" spans="1:65" s="13" customFormat="1" ht="11.25">
      <c r="B381" s="191"/>
      <c r="C381" s="192"/>
      <c r="D381" s="193" t="s">
        <v>145</v>
      </c>
      <c r="E381" s="194" t="s">
        <v>19</v>
      </c>
      <c r="F381" s="195" t="s">
        <v>559</v>
      </c>
      <c r="G381" s="192"/>
      <c r="H381" s="196">
        <v>7.36</v>
      </c>
      <c r="I381" s="197"/>
      <c r="J381" s="192"/>
      <c r="K381" s="192"/>
      <c r="L381" s="198"/>
      <c r="M381" s="199"/>
      <c r="N381" s="200"/>
      <c r="O381" s="200"/>
      <c r="P381" s="200"/>
      <c r="Q381" s="200"/>
      <c r="R381" s="200"/>
      <c r="S381" s="200"/>
      <c r="T381" s="201"/>
      <c r="AT381" s="202" t="s">
        <v>145</v>
      </c>
      <c r="AU381" s="202" t="s">
        <v>86</v>
      </c>
      <c r="AV381" s="13" t="s">
        <v>86</v>
      </c>
      <c r="AW381" s="13" t="s">
        <v>37</v>
      </c>
      <c r="AX381" s="13" t="s">
        <v>76</v>
      </c>
      <c r="AY381" s="202" t="s">
        <v>134</v>
      </c>
    </row>
    <row r="382" spans="1:65" s="13" customFormat="1" ht="11.25">
      <c r="B382" s="191"/>
      <c r="C382" s="192"/>
      <c r="D382" s="193" t="s">
        <v>145</v>
      </c>
      <c r="E382" s="194" t="s">
        <v>19</v>
      </c>
      <c r="F382" s="195" t="s">
        <v>560</v>
      </c>
      <c r="G382" s="192"/>
      <c r="H382" s="196">
        <v>0.46</v>
      </c>
      <c r="I382" s="197"/>
      <c r="J382" s="192"/>
      <c r="K382" s="192"/>
      <c r="L382" s="198"/>
      <c r="M382" s="199"/>
      <c r="N382" s="200"/>
      <c r="O382" s="200"/>
      <c r="P382" s="200"/>
      <c r="Q382" s="200"/>
      <c r="R382" s="200"/>
      <c r="S382" s="200"/>
      <c r="T382" s="201"/>
      <c r="AT382" s="202" t="s">
        <v>145</v>
      </c>
      <c r="AU382" s="202" t="s">
        <v>86</v>
      </c>
      <c r="AV382" s="13" t="s">
        <v>86</v>
      </c>
      <c r="AW382" s="13" t="s">
        <v>37</v>
      </c>
      <c r="AX382" s="13" t="s">
        <v>76</v>
      </c>
      <c r="AY382" s="202" t="s">
        <v>134</v>
      </c>
    </row>
    <row r="383" spans="1:65" s="13" customFormat="1" ht="11.25">
      <c r="B383" s="191"/>
      <c r="C383" s="192"/>
      <c r="D383" s="193" t="s">
        <v>145</v>
      </c>
      <c r="E383" s="194" t="s">
        <v>19</v>
      </c>
      <c r="F383" s="195" t="s">
        <v>561</v>
      </c>
      <c r="G383" s="192"/>
      <c r="H383" s="196">
        <v>17.600000000000001</v>
      </c>
      <c r="I383" s="197"/>
      <c r="J383" s="192"/>
      <c r="K383" s="192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145</v>
      </c>
      <c r="AU383" s="202" t="s">
        <v>86</v>
      </c>
      <c r="AV383" s="13" t="s">
        <v>86</v>
      </c>
      <c r="AW383" s="13" t="s">
        <v>37</v>
      </c>
      <c r="AX383" s="13" t="s">
        <v>76</v>
      </c>
      <c r="AY383" s="202" t="s">
        <v>134</v>
      </c>
    </row>
    <row r="384" spans="1:65" s="13" customFormat="1" ht="11.25">
      <c r="B384" s="191"/>
      <c r="C384" s="192"/>
      <c r="D384" s="193" t="s">
        <v>145</v>
      </c>
      <c r="E384" s="194" t="s">
        <v>19</v>
      </c>
      <c r="F384" s="195" t="s">
        <v>562</v>
      </c>
      <c r="G384" s="192"/>
      <c r="H384" s="196">
        <v>22.22</v>
      </c>
      <c r="I384" s="197"/>
      <c r="J384" s="192"/>
      <c r="K384" s="192"/>
      <c r="L384" s="198"/>
      <c r="M384" s="199"/>
      <c r="N384" s="200"/>
      <c r="O384" s="200"/>
      <c r="P384" s="200"/>
      <c r="Q384" s="200"/>
      <c r="R384" s="200"/>
      <c r="S384" s="200"/>
      <c r="T384" s="201"/>
      <c r="AT384" s="202" t="s">
        <v>145</v>
      </c>
      <c r="AU384" s="202" t="s">
        <v>86</v>
      </c>
      <c r="AV384" s="13" t="s">
        <v>86</v>
      </c>
      <c r="AW384" s="13" t="s">
        <v>37</v>
      </c>
      <c r="AX384" s="13" t="s">
        <v>76</v>
      </c>
      <c r="AY384" s="202" t="s">
        <v>134</v>
      </c>
    </row>
    <row r="385" spans="1:65" s="13" customFormat="1" ht="11.25">
      <c r="B385" s="191"/>
      <c r="C385" s="192"/>
      <c r="D385" s="193" t="s">
        <v>145</v>
      </c>
      <c r="E385" s="194" t="s">
        <v>19</v>
      </c>
      <c r="F385" s="195" t="s">
        <v>563</v>
      </c>
      <c r="G385" s="192"/>
      <c r="H385" s="196">
        <v>9.8979999999999997</v>
      </c>
      <c r="I385" s="197"/>
      <c r="J385" s="192"/>
      <c r="K385" s="192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145</v>
      </c>
      <c r="AU385" s="202" t="s">
        <v>86</v>
      </c>
      <c r="AV385" s="13" t="s">
        <v>86</v>
      </c>
      <c r="AW385" s="13" t="s">
        <v>37</v>
      </c>
      <c r="AX385" s="13" t="s">
        <v>76</v>
      </c>
      <c r="AY385" s="202" t="s">
        <v>134</v>
      </c>
    </row>
    <row r="386" spans="1:65" s="14" customFormat="1" ht="11.25">
      <c r="B386" s="203"/>
      <c r="C386" s="204"/>
      <c r="D386" s="193" t="s">
        <v>145</v>
      </c>
      <c r="E386" s="205" t="s">
        <v>19</v>
      </c>
      <c r="F386" s="206" t="s">
        <v>147</v>
      </c>
      <c r="G386" s="204"/>
      <c r="H386" s="207">
        <v>57.537999999999997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145</v>
      </c>
      <c r="AU386" s="213" t="s">
        <v>86</v>
      </c>
      <c r="AV386" s="14" t="s">
        <v>141</v>
      </c>
      <c r="AW386" s="14" t="s">
        <v>37</v>
      </c>
      <c r="AX386" s="14" t="s">
        <v>84</v>
      </c>
      <c r="AY386" s="213" t="s">
        <v>134</v>
      </c>
    </row>
    <row r="387" spans="1:65" s="12" customFormat="1" ht="22.9" customHeight="1">
      <c r="B387" s="157"/>
      <c r="C387" s="158"/>
      <c r="D387" s="159" t="s">
        <v>75</v>
      </c>
      <c r="E387" s="171" t="s">
        <v>564</v>
      </c>
      <c r="F387" s="171" t="s">
        <v>565</v>
      </c>
      <c r="G387" s="158"/>
      <c r="H387" s="158"/>
      <c r="I387" s="161"/>
      <c r="J387" s="172">
        <f>BK387</f>
        <v>0</v>
      </c>
      <c r="K387" s="158"/>
      <c r="L387" s="163"/>
      <c r="M387" s="164"/>
      <c r="N387" s="165"/>
      <c r="O387" s="165"/>
      <c r="P387" s="166">
        <f>SUM(P388:P389)</f>
        <v>0</v>
      </c>
      <c r="Q387" s="165"/>
      <c r="R387" s="166">
        <f>SUM(R388:R389)</f>
        <v>0</v>
      </c>
      <c r="S387" s="165"/>
      <c r="T387" s="167">
        <f>SUM(T388:T389)</f>
        <v>0</v>
      </c>
      <c r="AR387" s="168" t="s">
        <v>84</v>
      </c>
      <c r="AT387" s="169" t="s">
        <v>75</v>
      </c>
      <c r="AU387" s="169" t="s">
        <v>84</v>
      </c>
      <c r="AY387" s="168" t="s">
        <v>134</v>
      </c>
      <c r="BK387" s="170">
        <f>SUM(BK388:BK389)</f>
        <v>0</v>
      </c>
    </row>
    <row r="388" spans="1:65" s="2" customFormat="1" ht="24.2" customHeight="1">
      <c r="A388" s="33"/>
      <c r="B388" s="34"/>
      <c r="C388" s="173" t="s">
        <v>566</v>
      </c>
      <c r="D388" s="173" t="s">
        <v>136</v>
      </c>
      <c r="E388" s="174" t="s">
        <v>567</v>
      </c>
      <c r="F388" s="175" t="s">
        <v>568</v>
      </c>
      <c r="G388" s="176" t="s">
        <v>253</v>
      </c>
      <c r="H388" s="177">
        <v>84.331000000000003</v>
      </c>
      <c r="I388" s="178"/>
      <c r="J388" s="179">
        <f>ROUND(I388*H388,2)</f>
        <v>0</v>
      </c>
      <c r="K388" s="175" t="s">
        <v>140</v>
      </c>
      <c r="L388" s="38"/>
      <c r="M388" s="180" t="s">
        <v>19</v>
      </c>
      <c r="N388" s="181" t="s">
        <v>47</v>
      </c>
      <c r="O388" s="63"/>
      <c r="P388" s="182">
        <f>O388*H388</f>
        <v>0</v>
      </c>
      <c r="Q388" s="182">
        <v>0</v>
      </c>
      <c r="R388" s="182">
        <f>Q388*H388</f>
        <v>0</v>
      </c>
      <c r="S388" s="182">
        <v>0</v>
      </c>
      <c r="T388" s="183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84" t="s">
        <v>141</v>
      </c>
      <c r="AT388" s="184" t="s">
        <v>136</v>
      </c>
      <c r="AU388" s="184" t="s">
        <v>86</v>
      </c>
      <c r="AY388" s="16" t="s">
        <v>134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16" t="s">
        <v>84</v>
      </c>
      <c r="BK388" s="185">
        <f>ROUND(I388*H388,2)</f>
        <v>0</v>
      </c>
      <c r="BL388" s="16" t="s">
        <v>141</v>
      </c>
      <c r="BM388" s="184" t="s">
        <v>569</v>
      </c>
    </row>
    <row r="389" spans="1:65" s="2" customFormat="1" ht="11.25">
      <c r="A389" s="33"/>
      <c r="B389" s="34"/>
      <c r="C389" s="35"/>
      <c r="D389" s="186" t="s">
        <v>143</v>
      </c>
      <c r="E389" s="35"/>
      <c r="F389" s="187" t="s">
        <v>570</v>
      </c>
      <c r="G389" s="35"/>
      <c r="H389" s="35"/>
      <c r="I389" s="188"/>
      <c r="J389" s="35"/>
      <c r="K389" s="35"/>
      <c r="L389" s="38"/>
      <c r="M389" s="225"/>
      <c r="N389" s="226"/>
      <c r="O389" s="227"/>
      <c r="P389" s="227"/>
      <c r="Q389" s="227"/>
      <c r="R389" s="227"/>
      <c r="S389" s="227"/>
      <c r="T389" s="228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143</v>
      </c>
      <c r="AU389" s="16" t="s">
        <v>86</v>
      </c>
    </row>
    <row r="390" spans="1:65" s="2" customFormat="1" ht="6.95" customHeight="1">
      <c r="A390" s="33"/>
      <c r="B390" s="46"/>
      <c r="C390" s="47"/>
      <c r="D390" s="47"/>
      <c r="E390" s="47"/>
      <c r="F390" s="47"/>
      <c r="G390" s="47"/>
      <c r="H390" s="47"/>
      <c r="I390" s="47"/>
      <c r="J390" s="47"/>
      <c r="K390" s="47"/>
      <c r="L390" s="38"/>
      <c r="M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</row>
  </sheetData>
  <sheetProtection algorithmName="SHA-512" hashValue="wErNYNRewyLLgENz/OlvxwD7XXZxUYwQjdlvzjg5KaQFE80EIWGqMNK9jmiouNwTiS/tgERQYFq9CobWnQwdKw==" saltValue="+qlctIvvpXnz9vreLIf3HM7CbsD632oJsJeZtZVYlSpxHE/WHBURLvxYQuLU8zosu0xrPrIqK7DiD+agxwilWQ==" spinCount="100000" sheet="1" objects="1" scenarios="1" formatColumns="0" formatRows="0" autoFilter="0"/>
  <autoFilter ref="C85:K389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4" r:id="rId2" xr:uid="{00000000-0004-0000-0100-000001000000}"/>
    <hyperlink ref="F100" r:id="rId3" xr:uid="{00000000-0004-0000-0100-000002000000}"/>
    <hyperlink ref="F104" r:id="rId4" xr:uid="{00000000-0004-0000-0100-000003000000}"/>
    <hyperlink ref="F108" r:id="rId5" xr:uid="{00000000-0004-0000-0100-000004000000}"/>
    <hyperlink ref="F112" r:id="rId6" xr:uid="{00000000-0004-0000-0100-000005000000}"/>
    <hyperlink ref="F117" r:id="rId7" xr:uid="{00000000-0004-0000-0100-000006000000}"/>
    <hyperlink ref="F121" r:id="rId8" xr:uid="{00000000-0004-0000-0100-000007000000}"/>
    <hyperlink ref="F125" r:id="rId9" xr:uid="{00000000-0004-0000-0100-000008000000}"/>
    <hyperlink ref="F129" r:id="rId10" xr:uid="{00000000-0004-0000-0100-000009000000}"/>
    <hyperlink ref="F136" r:id="rId11" xr:uid="{00000000-0004-0000-0100-00000A000000}"/>
    <hyperlink ref="F140" r:id="rId12" xr:uid="{00000000-0004-0000-0100-00000B000000}"/>
    <hyperlink ref="F147" r:id="rId13" xr:uid="{00000000-0004-0000-0100-00000C000000}"/>
    <hyperlink ref="F154" r:id="rId14" xr:uid="{00000000-0004-0000-0100-00000D000000}"/>
    <hyperlink ref="F160" r:id="rId15" xr:uid="{00000000-0004-0000-0100-00000E000000}"/>
    <hyperlink ref="F165" r:id="rId16" xr:uid="{00000000-0004-0000-0100-00000F000000}"/>
    <hyperlink ref="F171" r:id="rId17" xr:uid="{00000000-0004-0000-0100-000010000000}"/>
    <hyperlink ref="F176" r:id="rId18" xr:uid="{00000000-0004-0000-0100-000011000000}"/>
    <hyperlink ref="F180" r:id="rId19" xr:uid="{00000000-0004-0000-0100-000012000000}"/>
    <hyperlink ref="F184" r:id="rId20" xr:uid="{00000000-0004-0000-0100-000013000000}"/>
    <hyperlink ref="F190" r:id="rId21" xr:uid="{00000000-0004-0000-0100-000014000000}"/>
    <hyperlink ref="F199" r:id="rId22" xr:uid="{00000000-0004-0000-0100-000015000000}"/>
    <hyperlink ref="F203" r:id="rId23" xr:uid="{00000000-0004-0000-0100-000016000000}"/>
    <hyperlink ref="F210" r:id="rId24" xr:uid="{00000000-0004-0000-0100-000017000000}"/>
    <hyperlink ref="F214" r:id="rId25" xr:uid="{00000000-0004-0000-0100-000018000000}"/>
    <hyperlink ref="F218" r:id="rId26" xr:uid="{00000000-0004-0000-0100-000019000000}"/>
    <hyperlink ref="F222" r:id="rId27" xr:uid="{00000000-0004-0000-0100-00001A000000}"/>
    <hyperlink ref="F227" r:id="rId28" xr:uid="{00000000-0004-0000-0100-00001B000000}"/>
    <hyperlink ref="F232" r:id="rId29" xr:uid="{00000000-0004-0000-0100-00001C000000}"/>
    <hyperlink ref="F238" r:id="rId30" xr:uid="{00000000-0004-0000-0100-00001D000000}"/>
    <hyperlink ref="F243" r:id="rId31" xr:uid="{00000000-0004-0000-0100-00001E000000}"/>
    <hyperlink ref="F247" r:id="rId32" xr:uid="{00000000-0004-0000-0100-00001F000000}"/>
    <hyperlink ref="F269" r:id="rId33" xr:uid="{00000000-0004-0000-0100-000020000000}"/>
    <hyperlink ref="F274" r:id="rId34" xr:uid="{00000000-0004-0000-0100-000021000000}"/>
    <hyperlink ref="F278" r:id="rId35" xr:uid="{00000000-0004-0000-0100-000022000000}"/>
    <hyperlink ref="F282" r:id="rId36" xr:uid="{00000000-0004-0000-0100-000023000000}"/>
    <hyperlink ref="F287" r:id="rId37" xr:uid="{00000000-0004-0000-0100-000024000000}"/>
    <hyperlink ref="F291" r:id="rId38" xr:uid="{00000000-0004-0000-0100-000025000000}"/>
    <hyperlink ref="F296" r:id="rId39" xr:uid="{00000000-0004-0000-0100-000026000000}"/>
    <hyperlink ref="F300" r:id="rId40" xr:uid="{00000000-0004-0000-0100-000027000000}"/>
    <hyperlink ref="F305" r:id="rId41" xr:uid="{00000000-0004-0000-0100-000028000000}"/>
    <hyperlink ref="F310" r:id="rId42" xr:uid="{00000000-0004-0000-0100-000029000000}"/>
    <hyperlink ref="F329" r:id="rId43" xr:uid="{00000000-0004-0000-0100-00002A000000}"/>
    <hyperlink ref="F335" r:id="rId44" xr:uid="{00000000-0004-0000-0100-00002B000000}"/>
    <hyperlink ref="F340" r:id="rId45" xr:uid="{00000000-0004-0000-0100-00002C000000}"/>
    <hyperlink ref="F344" r:id="rId46" xr:uid="{00000000-0004-0000-0100-00002D000000}"/>
    <hyperlink ref="F348" r:id="rId47" xr:uid="{00000000-0004-0000-0100-00002E000000}"/>
    <hyperlink ref="F352" r:id="rId48" xr:uid="{00000000-0004-0000-0100-00002F000000}"/>
    <hyperlink ref="F356" r:id="rId49" xr:uid="{00000000-0004-0000-0100-000030000000}"/>
    <hyperlink ref="F361" r:id="rId50" xr:uid="{00000000-0004-0000-0100-000031000000}"/>
    <hyperlink ref="F363" r:id="rId51" xr:uid="{00000000-0004-0000-0100-000032000000}"/>
    <hyperlink ref="F366" r:id="rId52" xr:uid="{00000000-0004-0000-0100-000033000000}"/>
    <hyperlink ref="F372" r:id="rId53" xr:uid="{00000000-0004-0000-0100-000034000000}"/>
    <hyperlink ref="F380" r:id="rId54" xr:uid="{00000000-0004-0000-0100-000035000000}"/>
    <hyperlink ref="F389" r:id="rId55" xr:uid="{00000000-0004-0000-0100-00003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89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86</v>
      </c>
    </row>
    <row r="4" spans="1:46" s="1" customFormat="1" ht="24.95" hidden="1" customHeight="1">
      <c r="B4" s="19"/>
      <c r="D4" s="103" t="s">
        <v>102</v>
      </c>
      <c r="L4" s="19"/>
      <c r="M4" s="104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05" t="s">
        <v>16</v>
      </c>
      <c r="L6" s="19"/>
    </row>
    <row r="7" spans="1:46" s="1" customFormat="1" ht="16.5" hidden="1" customHeight="1">
      <c r="B7" s="19"/>
      <c r="E7" s="289" t="str">
        <f>'Rekapitulace stavby'!K6</f>
        <v>Rekonstrukce zastávky a nový přechod pro chodce v ul. Sochorova</v>
      </c>
      <c r="F7" s="290"/>
      <c r="G7" s="290"/>
      <c r="H7" s="290"/>
      <c r="L7" s="19"/>
    </row>
    <row r="8" spans="1:46" s="2" customFormat="1" ht="12" hidden="1" customHeight="1">
      <c r="A8" s="33"/>
      <c r="B8" s="38"/>
      <c r="C8" s="33"/>
      <c r="D8" s="105" t="s">
        <v>106</v>
      </c>
      <c r="E8" s="33"/>
      <c r="F8" s="33"/>
      <c r="G8" s="33"/>
      <c r="H8" s="33"/>
      <c r="I8" s="33"/>
      <c r="J8" s="33"/>
      <c r="K8" s="33"/>
      <c r="L8" s="10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1" t="s">
        <v>571</v>
      </c>
      <c r="F9" s="292"/>
      <c r="G9" s="292"/>
      <c r="H9" s="292"/>
      <c r="I9" s="33"/>
      <c r="J9" s="33"/>
      <c r="K9" s="33"/>
      <c r="L9" s="10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5" t="s">
        <v>18</v>
      </c>
      <c r="E11" s="33"/>
      <c r="F11" s="107" t="s">
        <v>19</v>
      </c>
      <c r="G11" s="33"/>
      <c r="H11" s="33"/>
      <c r="I11" s="105" t="s">
        <v>20</v>
      </c>
      <c r="J11" s="107" t="s">
        <v>19</v>
      </c>
      <c r="K11" s="33"/>
      <c r="L11" s="10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5" t="s">
        <v>21</v>
      </c>
      <c r="E12" s="33"/>
      <c r="F12" s="107" t="s">
        <v>22</v>
      </c>
      <c r="G12" s="33"/>
      <c r="H12" s="33"/>
      <c r="I12" s="105" t="s">
        <v>23</v>
      </c>
      <c r="J12" s="108" t="str">
        <f>'Rekapitulace stavby'!AN8</f>
        <v>11. 2. 2026</v>
      </c>
      <c r="K12" s="33"/>
      <c r="L12" s="10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5" t="s">
        <v>25</v>
      </c>
      <c r="E14" s="33"/>
      <c r="F14" s="33"/>
      <c r="G14" s="33"/>
      <c r="H14" s="33"/>
      <c r="I14" s="105" t="s">
        <v>26</v>
      </c>
      <c r="J14" s="107" t="s">
        <v>27</v>
      </c>
      <c r="K14" s="33"/>
      <c r="L14" s="10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7" t="s">
        <v>28</v>
      </c>
      <c r="F15" s="33"/>
      <c r="G15" s="33"/>
      <c r="H15" s="33"/>
      <c r="I15" s="105" t="s">
        <v>29</v>
      </c>
      <c r="J15" s="107" t="s">
        <v>30</v>
      </c>
      <c r="K15" s="33"/>
      <c r="L15" s="10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5" t="s">
        <v>31</v>
      </c>
      <c r="E17" s="33"/>
      <c r="F17" s="33"/>
      <c r="G17" s="33"/>
      <c r="H17" s="33"/>
      <c r="I17" s="105" t="s">
        <v>26</v>
      </c>
      <c r="J17" s="29" t="str">
        <f>'Rekapitulace stavby'!AN13</f>
        <v>Vyplň údaj</v>
      </c>
      <c r="K17" s="33"/>
      <c r="L17" s="10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05" t="s">
        <v>29</v>
      </c>
      <c r="J18" s="29" t="str">
        <f>'Rekapitulace stavby'!AN14</f>
        <v>Vyplň údaj</v>
      </c>
      <c r="K18" s="33"/>
      <c r="L18" s="10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5" t="s">
        <v>33</v>
      </c>
      <c r="E20" s="33"/>
      <c r="F20" s="33"/>
      <c r="G20" s="33"/>
      <c r="H20" s="33"/>
      <c r="I20" s="105" t="s">
        <v>26</v>
      </c>
      <c r="J20" s="107" t="s">
        <v>34</v>
      </c>
      <c r="K20" s="33"/>
      <c r="L20" s="10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7" t="s">
        <v>35</v>
      </c>
      <c r="F21" s="33"/>
      <c r="G21" s="33"/>
      <c r="H21" s="33"/>
      <c r="I21" s="105" t="s">
        <v>29</v>
      </c>
      <c r="J21" s="107" t="s">
        <v>36</v>
      </c>
      <c r="K21" s="33"/>
      <c r="L21" s="10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5" t="s">
        <v>38</v>
      </c>
      <c r="E23" s="33"/>
      <c r="F23" s="33"/>
      <c r="G23" s="33"/>
      <c r="H23" s="33"/>
      <c r="I23" s="105" t="s">
        <v>26</v>
      </c>
      <c r="J23" s="107" t="s">
        <v>19</v>
      </c>
      <c r="K23" s="33"/>
      <c r="L23" s="10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7" t="s">
        <v>39</v>
      </c>
      <c r="F24" s="33"/>
      <c r="G24" s="33"/>
      <c r="H24" s="33"/>
      <c r="I24" s="105" t="s">
        <v>29</v>
      </c>
      <c r="J24" s="107" t="s">
        <v>19</v>
      </c>
      <c r="K24" s="33"/>
      <c r="L24" s="10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5" t="s">
        <v>40</v>
      </c>
      <c r="E26" s="33"/>
      <c r="F26" s="33"/>
      <c r="G26" s="33"/>
      <c r="H26" s="33"/>
      <c r="I26" s="33"/>
      <c r="J26" s="33"/>
      <c r="K26" s="33"/>
      <c r="L26" s="10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9"/>
      <c r="B27" s="110"/>
      <c r="C27" s="109"/>
      <c r="D27" s="109"/>
      <c r="E27" s="295" t="s">
        <v>19</v>
      </c>
      <c r="F27" s="295"/>
      <c r="G27" s="295"/>
      <c r="H27" s="29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10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3" t="s">
        <v>42</v>
      </c>
      <c r="E30" s="33"/>
      <c r="F30" s="33"/>
      <c r="G30" s="33"/>
      <c r="H30" s="33"/>
      <c r="I30" s="33"/>
      <c r="J30" s="114">
        <f>ROUND(J85, 2)</f>
        <v>0</v>
      </c>
      <c r="K30" s="33"/>
      <c r="L30" s="10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10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5" t="s">
        <v>44</v>
      </c>
      <c r="G32" s="33"/>
      <c r="H32" s="33"/>
      <c r="I32" s="115" t="s">
        <v>43</v>
      </c>
      <c r="J32" s="115" t="s">
        <v>45</v>
      </c>
      <c r="K32" s="33"/>
      <c r="L32" s="10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6" t="s">
        <v>46</v>
      </c>
      <c r="E33" s="105" t="s">
        <v>47</v>
      </c>
      <c r="F33" s="117">
        <f>ROUND((SUM(BE85:BE198)),  2)</f>
        <v>0</v>
      </c>
      <c r="G33" s="33"/>
      <c r="H33" s="33"/>
      <c r="I33" s="118">
        <v>0.21</v>
      </c>
      <c r="J33" s="117">
        <f>ROUND(((SUM(BE85:BE198))*I33),  2)</f>
        <v>0</v>
      </c>
      <c r="K33" s="33"/>
      <c r="L33" s="10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5" t="s">
        <v>48</v>
      </c>
      <c r="F34" s="117">
        <f>ROUND((SUM(BF85:BF198)),  2)</f>
        <v>0</v>
      </c>
      <c r="G34" s="33"/>
      <c r="H34" s="33"/>
      <c r="I34" s="118">
        <v>0.12</v>
      </c>
      <c r="J34" s="117">
        <f>ROUND(((SUM(BF85:BF198))*I34),  2)</f>
        <v>0</v>
      </c>
      <c r="K34" s="33"/>
      <c r="L34" s="10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5" t="s">
        <v>49</v>
      </c>
      <c r="F35" s="117">
        <f>ROUND((SUM(BG85:BG198)),  2)</f>
        <v>0</v>
      </c>
      <c r="G35" s="33"/>
      <c r="H35" s="33"/>
      <c r="I35" s="118">
        <v>0.21</v>
      </c>
      <c r="J35" s="117">
        <f>0</f>
        <v>0</v>
      </c>
      <c r="K35" s="33"/>
      <c r="L35" s="10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5" t="s">
        <v>50</v>
      </c>
      <c r="F36" s="117">
        <f>ROUND((SUM(BH85:BH198)),  2)</f>
        <v>0</v>
      </c>
      <c r="G36" s="33"/>
      <c r="H36" s="33"/>
      <c r="I36" s="118">
        <v>0.12</v>
      </c>
      <c r="J36" s="117">
        <f>0</f>
        <v>0</v>
      </c>
      <c r="K36" s="33"/>
      <c r="L36" s="10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5" t="s">
        <v>51</v>
      </c>
      <c r="F37" s="117">
        <f>ROUND((SUM(BI85:BI198)),  2)</f>
        <v>0</v>
      </c>
      <c r="G37" s="33"/>
      <c r="H37" s="33"/>
      <c r="I37" s="118">
        <v>0</v>
      </c>
      <c r="J37" s="117">
        <f>0</f>
        <v>0</v>
      </c>
      <c r="K37" s="33"/>
      <c r="L37" s="10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customHeight="1">
      <c r="A44" s="33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108</v>
      </c>
      <c r="D45" s="35"/>
      <c r="E45" s="35"/>
      <c r="F45" s="35"/>
      <c r="G45" s="35"/>
      <c r="H45" s="35"/>
      <c r="I45" s="35"/>
      <c r="J45" s="35"/>
      <c r="K45" s="35"/>
      <c r="L45" s="10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96" t="str">
        <f>E7</f>
        <v>Rekonstrukce zastávky a nový přechod pro chodce v ul. Sochorova</v>
      </c>
      <c r="F48" s="297"/>
      <c r="G48" s="297"/>
      <c r="H48" s="297"/>
      <c r="I48" s="35"/>
      <c r="J48" s="35"/>
      <c r="K48" s="35"/>
      <c r="L48" s="10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106</v>
      </c>
      <c r="D49" s="35"/>
      <c r="E49" s="35"/>
      <c r="F49" s="35"/>
      <c r="G49" s="35"/>
      <c r="H49" s="35"/>
      <c r="I49" s="35"/>
      <c r="J49" s="35"/>
      <c r="K49" s="35"/>
      <c r="L49" s="10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9" t="str">
        <f>E9</f>
        <v>SO 02 - Kontejnerové stání</v>
      </c>
      <c r="F50" s="298"/>
      <c r="G50" s="298"/>
      <c r="H50" s="298"/>
      <c r="I50" s="35"/>
      <c r="J50" s="35"/>
      <c r="K50" s="35"/>
      <c r="L50" s="10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11. 2. 2026</v>
      </c>
      <c r="K52" s="35"/>
      <c r="L52" s="10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STATUTÁRNÍ MĚSTO TEPLICE</v>
      </c>
      <c r="G54" s="35"/>
      <c r="H54" s="35"/>
      <c r="I54" s="28" t="s">
        <v>33</v>
      </c>
      <c r="J54" s="31" t="str">
        <f>E21</f>
        <v>PROJEKTY CHLADNÝ s.r.o.</v>
      </c>
      <c r="K54" s="35"/>
      <c r="L54" s="10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Jaroslav liška</v>
      </c>
      <c r="K55" s="35"/>
      <c r="L55" s="10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3" t="s">
        <v>74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115</v>
      </c>
      <c r="E62" s="143"/>
      <c r="F62" s="143"/>
      <c r="G62" s="143"/>
      <c r="H62" s="143"/>
      <c r="I62" s="143"/>
      <c r="J62" s="144">
        <f>J140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116</v>
      </c>
      <c r="E63" s="143"/>
      <c r="F63" s="143"/>
      <c r="G63" s="143"/>
      <c r="H63" s="143"/>
      <c r="I63" s="143"/>
      <c r="J63" s="144">
        <f>J161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117</v>
      </c>
      <c r="E64" s="143"/>
      <c r="F64" s="143"/>
      <c r="G64" s="143"/>
      <c r="H64" s="143"/>
      <c r="I64" s="143"/>
      <c r="J64" s="144">
        <f>J175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118</v>
      </c>
      <c r="E65" s="143"/>
      <c r="F65" s="143"/>
      <c r="G65" s="143"/>
      <c r="H65" s="143"/>
      <c r="I65" s="143"/>
      <c r="J65" s="144">
        <f>J196</f>
        <v>0</v>
      </c>
      <c r="K65" s="141"/>
      <c r="L65" s="145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6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6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6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119</v>
      </c>
      <c r="D72" s="35"/>
      <c r="E72" s="35"/>
      <c r="F72" s="35"/>
      <c r="G72" s="35"/>
      <c r="H72" s="35"/>
      <c r="I72" s="35"/>
      <c r="J72" s="35"/>
      <c r="K72" s="35"/>
      <c r="L72" s="106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96" t="str">
        <f>E7</f>
        <v>Rekonstrukce zastávky a nový přechod pro chodce v ul. Sochorova</v>
      </c>
      <c r="F75" s="297"/>
      <c r="G75" s="297"/>
      <c r="H75" s="297"/>
      <c r="I75" s="35"/>
      <c r="J75" s="35"/>
      <c r="K75" s="35"/>
      <c r="L75" s="106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106</v>
      </c>
      <c r="D76" s="35"/>
      <c r="E76" s="35"/>
      <c r="F76" s="35"/>
      <c r="G76" s="35"/>
      <c r="H76" s="35"/>
      <c r="I76" s="35"/>
      <c r="J76" s="35"/>
      <c r="K76" s="35"/>
      <c r="L76" s="10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49" t="str">
        <f>E9</f>
        <v>SO 02 - Kontejnerové stání</v>
      </c>
      <c r="F77" s="298"/>
      <c r="G77" s="298"/>
      <c r="H77" s="298"/>
      <c r="I77" s="35"/>
      <c r="J77" s="35"/>
      <c r="K77" s="35"/>
      <c r="L77" s="10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11. 2. 2026</v>
      </c>
      <c r="K79" s="35"/>
      <c r="L79" s="10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5.7" customHeight="1">
      <c r="A81" s="33"/>
      <c r="B81" s="34"/>
      <c r="C81" s="28" t="s">
        <v>25</v>
      </c>
      <c r="D81" s="35"/>
      <c r="E81" s="35"/>
      <c r="F81" s="26" t="str">
        <f>E15</f>
        <v>STATUTÁRNÍ MĚSTO TEPLICE</v>
      </c>
      <c r="G81" s="35"/>
      <c r="H81" s="35"/>
      <c r="I81" s="28" t="s">
        <v>33</v>
      </c>
      <c r="J81" s="31" t="str">
        <f>E21</f>
        <v>PROJEKTY CHLADNÝ s.r.o.</v>
      </c>
      <c r="K81" s="35"/>
      <c r="L81" s="10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IF(E18="","",E18)</f>
        <v>Vyplň údaj</v>
      </c>
      <c r="G82" s="35"/>
      <c r="H82" s="35"/>
      <c r="I82" s="28" t="s">
        <v>38</v>
      </c>
      <c r="J82" s="31" t="str">
        <f>E24</f>
        <v>Ing. Jaroslav liška</v>
      </c>
      <c r="K82" s="35"/>
      <c r="L82" s="10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6"/>
      <c r="B84" s="147"/>
      <c r="C84" s="148" t="s">
        <v>120</v>
      </c>
      <c r="D84" s="149" t="s">
        <v>61</v>
      </c>
      <c r="E84" s="149" t="s">
        <v>57</v>
      </c>
      <c r="F84" s="149" t="s">
        <v>58</v>
      </c>
      <c r="G84" s="149" t="s">
        <v>121</v>
      </c>
      <c r="H84" s="149" t="s">
        <v>122</v>
      </c>
      <c r="I84" s="149" t="s">
        <v>123</v>
      </c>
      <c r="J84" s="149" t="s">
        <v>110</v>
      </c>
      <c r="K84" s="150" t="s">
        <v>124</v>
      </c>
      <c r="L84" s="151"/>
      <c r="M84" s="67" t="s">
        <v>19</v>
      </c>
      <c r="N84" s="68" t="s">
        <v>46</v>
      </c>
      <c r="O84" s="68" t="s">
        <v>125</v>
      </c>
      <c r="P84" s="68" t="s">
        <v>126</v>
      </c>
      <c r="Q84" s="68" t="s">
        <v>127</v>
      </c>
      <c r="R84" s="68" t="s">
        <v>128</v>
      </c>
      <c r="S84" s="68" t="s">
        <v>129</v>
      </c>
      <c r="T84" s="69" t="s">
        <v>130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3"/>
      <c r="B85" s="34"/>
      <c r="C85" s="74" t="s">
        <v>131</v>
      </c>
      <c r="D85" s="35"/>
      <c r="E85" s="35"/>
      <c r="F85" s="35"/>
      <c r="G85" s="35"/>
      <c r="H85" s="35"/>
      <c r="I85" s="35"/>
      <c r="J85" s="152">
        <f>BK85</f>
        <v>0</v>
      </c>
      <c r="K85" s="35"/>
      <c r="L85" s="38"/>
      <c r="M85" s="70"/>
      <c r="N85" s="153"/>
      <c r="O85" s="71"/>
      <c r="P85" s="154">
        <f>P86</f>
        <v>0</v>
      </c>
      <c r="Q85" s="71"/>
      <c r="R85" s="154">
        <f>R86</f>
        <v>21.183732000000003</v>
      </c>
      <c r="S85" s="71"/>
      <c r="T85" s="155">
        <f>T86</f>
        <v>7.3419999999999987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75</v>
      </c>
      <c r="AU85" s="16" t="s">
        <v>111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75</v>
      </c>
      <c r="E86" s="160" t="s">
        <v>132</v>
      </c>
      <c r="F86" s="160" t="s">
        <v>133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P87+P140+P161+P175+P196</f>
        <v>0</v>
      </c>
      <c r="Q86" s="165"/>
      <c r="R86" s="166">
        <f>R87+R140+R161+R175+R196</f>
        <v>21.183732000000003</v>
      </c>
      <c r="S86" s="165"/>
      <c r="T86" s="167">
        <f>T87+T140+T161+T175+T196</f>
        <v>7.3419999999999987</v>
      </c>
      <c r="AR86" s="168" t="s">
        <v>84</v>
      </c>
      <c r="AT86" s="169" t="s">
        <v>75</v>
      </c>
      <c r="AU86" s="169" t="s">
        <v>76</v>
      </c>
      <c r="AY86" s="168" t="s">
        <v>134</v>
      </c>
      <c r="BK86" s="170">
        <f>BK87+BK140+BK161+BK175+BK196</f>
        <v>0</v>
      </c>
    </row>
    <row r="87" spans="1:65" s="12" customFormat="1" ht="22.9" customHeight="1">
      <c r="B87" s="157"/>
      <c r="C87" s="158"/>
      <c r="D87" s="159" t="s">
        <v>75</v>
      </c>
      <c r="E87" s="171" t="s">
        <v>84</v>
      </c>
      <c r="F87" s="171" t="s">
        <v>135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SUM(P88:P139)</f>
        <v>0</v>
      </c>
      <c r="Q87" s="165"/>
      <c r="R87" s="166">
        <f>SUM(R88:R139)</f>
        <v>6.0000000000000002E-5</v>
      </c>
      <c r="S87" s="165"/>
      <c r="T87" s="167">
        <f>SUM(T88:T139)</f>
        <v>7.3419999999999987</v>
      </c>
      <c r="AR87" s="168" t="s">
        <v>84</v>
      </c>
      <c r="AT87" s="169" t="s">
        <v>75</v>
      </c>
      <c r="AU87" s="169" t="s">
        <v>84</v>
      </c>
      <c r="AY87" s="168" t="s">
        <v>134</v>
      </c>
      <c r="BK87" s="170">
        <f>SUM(BK88:BK139)</f>
        <v>0</v>
      </c>
    </row>
    <row r="88" spans="1:65" s="2" customFormat="1" ht="37.9" customHeight="1">
      <c r="A88" s="33"/>
      <c r="B88" s="34"/>
      <c r="C88" s="173" t="s">
        <v>84</v>
      </c>
      <c r="D88" s="173" t="s">
        <v>136</v>
      </c>
      <c r="E88" s="174" t="s">
        <v>148</v>
      </c>
      <c r="F88" s="175" t="s">
        <v>149</v>
      </c>
      <c r="G88" s="176" t="s">
        <v>139</v>
      </c>
      <c r="H88" s="177">
        <v>9</v>
      </c>
      <c r="I88" s="178"/>
      <c r="J88" s="179">
        <f>ROUND(I88*H88,2)</f>
        <v>0</v>
      </c>
      <c r="K88" s="175" t="s">
        <v>140</v>
      </c>
      <c r="L88" s="38"/>
      <c r="M88" s="180" t="s">
        <v>19</v>
      </c>
      <c r="N88" s="181" t="s">
        <v>47</v>
      </c>
      <c r="O88" s="63"/>
      <c r="P88" s="182">
        <f>O88*H88</f>
        <v>0</v>
      </c>
      <c r="Q88" s="182">
        <v>0</v>
      </c>
      <c r="R88" s="182">
        <f>Q88*H88</f>
        <v>0</v>
      </c>
      <c r="S88" s="182">
        <v>0.26</v>
      </c>
      <c r="T88" s="183">
        <f>S88*H88</f>
        <v>2.34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4" t="s">
        <v>141</v>
      </c>
      <c r="AT88" s="184" t="s">
        <v>136</v>
      </c>
      <c r="AU88" s="184" t="s">
        <v>86</v>
      </c>
      <c r="AY88" s="16" t="s">
        <v>134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6" t="s">
        <v>84</v>
      </c>
      <c r="BK88" s="185">
        <f>ROUND(I88*H88,2)</f>
        <v>0</v>
      </c>
      <c r="BL88" s="16" t="s">
        <v>141</v>
      </c>
      <c r="BM88" s="184" t="s">
        <v>572</v>
      </c>
    </row>
    <row r="89" spans="1:65" s="2" customFormat="1" ht="11.25">
      <c r="A89" s="33"/>
      <c r="B89" s="34"/>
      <c r="C89" s="35"/>
      <c r="D89" s="186" t="s">
        <v>143</v>
      </c>
      <c r="E89" s="35"/>
      <c r="F89" s="187" t="s">
        <v>151</v>
      </c>
      <c r="G89" s="35"/>
      <c r="H89" s="35"/>
      <c r="I89" s="188"/>
      <c r="J89" s="35"/>
      <c r="K89" s="35"/>
      <c r="L89" s="38"/>
      <c r="M89" s="189"/>
      <c r="N89" s="190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143</v>
      </c>
      <c r="AU89" s="16" t="s">
        <v>86</v>
      </c>
    </row>
    <row r="90" spans="1:65" s="13" customFormat="1" ht="11.25">
      <c r="B90" s="191"/>
      <c r="C90" s="192"/>
      <c r="D90" s="193" t="s">
        <v>145</v>
      </c>
      <c r="E90" s="194" t="s">
        <v>19</v>
      </c>
      <c r="F90" s="195" t="s">
        <v>573</v>
      </c>
      <c r="G90" s="192"/>
      <c r="H90" s="196">
        <v>9</v>
      </c>
      <c r="I90" s="197"/>
      <c r="J90" s="192"/>
      <c r="K90" s="192"/>
      <c r="L90" s="198"/>
      <c r="M90" s="199"/>
      <c r="N90" s="200"/>
      <c r="O90" s="200"/>
      <c r="P90" s="200"/>
      <c r="Q90" s="200"/>
      <c r="R90" s="200"/>
      <c r="S90" s="200"/>
      <c r="T90" s="201"/>
      <c r="AT90" s="202" t="s">
        <v>145</v>
      </c>
      <c r="AU90" s="202" t="s">
        <v>86</v>
      </c>
      <c r="AV90" s="13" t="s">
        <v>86</v>
      </c>
      <c r="AW90" s="13" t="s">
        <v>37</v>
      </c>
      <c r="AX90" s="13" t="s">
        <v>76</v>
      </c>
      <c r="AY90" s="202" t="s">
        <v>134</v>
      </c>
    </row>
    <row r="91" spans="1:65" s="14" customFormat="1" ht="11.25">
      <c r="B91" s="203"/>
      <c r="C91" s="204"/>
      <c r="D91" s="193" t="s">
        <v>145</v>
      </c>
      <c r="E91" s="205" t="s">
        <v>19</v>
      </c>
      <c r="F91" s="206" t="s">
        <v>147</v>
      </c>
      <c r="G91" s="204"/>
      <c r="H91" s="207">
        <v>9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145</v>
      </c>
      <c r="AU91" s="213" t="s">
        <v>86</v>
      </c>
      <c r="AV91" s="14" t="s">
        <v>141</v>
      </c>
      <c r="AW91" s="14" t="s">
        <v>37</v>
      </c>
      <c r="AX91" s="14" t="s">
        <v>84</v>
      </c>
      <c r="AY91" s="213" t="s">
        <v>134</v>
      </c>
    </row>
    <row r="92" spans="1:65" s="2" customFormat="1" ht="37.9" customHeight="1">
      <c r="A92" s="33"/>
      <c r="B92" s="34"/>
      <c r="C92" s="173" t="s">
        <v>86</v>
      </c>
      <c r="D92" s="173" t="s">
        <v>136</v>
      </c>
      <c r="E92" s="174" t="s">
        <v>180</v>
      </c>
      <c r="F92" s="175" t="s">
        <v>181</v>
      </c>
      <c r="G92" s="176" t="s">
        <v>139</v>
      </c>
      <c r="H92" s="177">
        <v>9</v>
      </c>
      <c r="I92" s="178"/>
      <c r="J92" s="179">
        <f>ROUND(I92*H92,2)</f>
        <v>0</v>
      </c>
      <c r="K92" s="175" t="s">
        <v>140</v>
      </c>
      <c r="L92" s="38"/>
      <c r="M92" s="180" t="s">
        <v>19</v>
      </c>
      <c r="N92" s="181" t="s">
        <v>47</v>
      </c>
      <c r="O92" s="63"/>
      <c r="P92" s="182">
        <f>O92*H92</f>
        <v>0</v>
      </c>
      <c r="Q92" s="182">
        <v>0</v>
      </c>
      <c r="R92" s="182">
        <f>Q92*H92</f>
        <v>0</v>
      </c>
      <c r="S92" s="182">
        <v>0.28999999999999998</v>
      </c>
      <c r="T92" s="183">
        <f>S92*H92</f>
        <v>2.61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4" t="s">
        <v>141</v>
      </c>
      <c r="AT92" s="184" t="s">
        <v>136</v>
      </c>
      <c r="AU92" s="184" t="s">
        <v>86</v>
      </c>
      <c r="AY92" s="16" t="s">
        <v>134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6" t="s">
        <v>84</v>
      </c>
      <c r="BK92" s="185">
        <f>ROUND(I92*H92,2)</f>
        <v>0</v>
      </c>
      <c r="BL92" s="16" t="s">
        <v>141</v>
      </c>
      <c r="BM92" s="184" t="s">
        <v>574</v>
      </c>
    </row>
    <row r="93" spans="1:65" s="2" customFormat="1" ht="11.25">
      <c r="A93" s="33"/>
      <c r="B93" s="34"/>
      <c r="C93" s="35"/>
      <c r="D93" s="186" t="s">
        <v>143</v>
      </c>
      <c r="E93" s="35"/>
      <c r="F93" s="187" t="s">
        <v>183</v>
      </c>
      <c r="G93" s="35"/>
      <c r="H93" s="35"/>
      <c r="I93" s="188"/>
      <c r="J93" s="35"/>
      <c r="K93" s="35"/>
      <c r="L93" s="38"/>
      <c r="M93" s="189"/>
      <c r="N93" s="190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143</v>
      </c>
      <c r="AU93" s="16" t="s">
        <v>86</v>
      </c>
    </row>
    <row r="94" spans="1:65" s="13" customFormat="1" ht="11.25">
      <c r="B94" s="191"/>
      <c r="C94" s="192"/>
      <c r="D94" s="193" t="s">
        <v>145</v>
      </c>
      <c r="E94" s="194" t="s">
        <v>19</v>
      </c>
      <c r="F94" s="195" t="s">
        <v>573</v>
      </c>
      <c r="G94" s="192"/>
      <c r="H94" s="196">
        <v>9</v>
      </c>
      <c r="I94" s="197"/>
      <c r="J94" s="192"/>
      <c r="K94" s="192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145</v>
      </c>
      <c r="AU94" s="202" t="s">
        <v>86</v>
      </c>
      <c r="AV94" s="13" t="s">
        <v>86</v>
      </c>
      <c r="AW94" s="13" t="s">
        <v>37</v>
      </c>
      <c r="AX94" s="13" t="s">
        <v>76</v>
      </c>
      <c r="AY94" s="202" t="s">
        <v>134</v>
      </c>
    </row>
    <row r="95" spans="1:65" s="14" customFormat="1" ht="11.25">
      <c r="B95" s="203"/>
      <c r="C95" s="204"/>
      <c r="D95" s="193" t="s">
        <v>145</v>
      </c>
      <c r="E95" s="205" t="s">
        <v>19</v>
      </c>
      <c r="F95" s="206" t="s">
        <v>147</v>
      </c>
      <c r="G95" s="204"/>
      <c r="H95" s="207">
        <v>9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145</v>
      </c>
      <c r="AU95" s="213" t="s">
        <v>86</v>
      </c>
      <c r="AV95" s="14" t="s">
        <v>141</v>
      </c>
      <c r="AW95" s="14" t="s">
        <v>37</v>
      </c>
      <c r="AX95" s="14" t="s">
        <v>84</v>
      </c>
      <c r="AY95" s="213" t="s">
        <v>134</v>
      </c>
    </row>
    <row r="96" spans="1:65" s="2" customFormat="1" ht="37.9" customHeight="1">
      <c r="A96" s="33"/>
      <c r="B96" s="34"/>
      <c r="C96" s="173" t="s">
        <v>155</v>
      </c>
      <c r="D96" s="173" t="s">
        <v>136</v>
      </c>
      <c r="E96" s="174" t="s">
        <v>575</v>
      </c>
      <c r="F96" s="175" t="s">
        <v>576</v>
      </c>
      <c r="G96" s="176" t="s">
        <v>139</v>
      </c>
      <c r="H96" s="177">
        <v>1</v>
      </c>
      <c r="I96" s="178"/>
      <c r="J96" s="179">
        <f>ROUND(I96*H96,2)</f>
        <v>0</v>
      </c>
      <c r="K96" s="175" t="s">
        <v>140</v>
      </c>
      <c r="L96" s="38"/>
      <c r="M96" s="180" t="s">
        <v>19</v>
      </c>
      <c r="N96" s="181" t="s">
        <v>47</v>
      </c>
      <c r="O96" s="63"/>
      <c r="P96" s="182">
        <f>O96*H96</f>
        <v>0</v>
      </c>
      <c r="Q96" s="182">
        <v>0</v>
      </c>
      <c r="R96" s="182">
        <f>Q96*H96</f>
        <v>0</v>
      </c>
      <c r="S96" s="182">
        <v>0.44</v>
      </c>
      <c r="T96" s="183">
        <f>S96*H96</f>
        <v>0.44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4" t="s">
        <v>141</v>
      </c>
      <c r="AT96" s="184" t="s">
        <v>136</v>
      </c>
      <c r="AU96" s="184" t="s">
        <v>86</v>
      </c>
      <c r="AY96" s="16" t="s">
        <v>134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6" t="s">
        <v>84</v>
      </c>
      <c r="BK96" s="185">
        <f>ROUND(I96*H96,2)</f>
        <v>0</v>
      </c>
      <c r="BL96" s="16" t="s">
        <v>141</v>
      </c>
      <c r="BM96" s="184" t="s">
        <v>577</v>
      </c>
    </row>
    <row r="97" spans="1:65" s="2" customFormat="1" ht="11.25">
      <c r="A97" s="33"/>
      <c r="B97" s="34"/>
      <c r="C97" s="35"/>
      <c r="D97" s="186" t="s">
        <v>143</v>
      </c>
      <c r="E97" s="35"/>
      <c r="F97" s="187" t="s">
        <v>578</v>
      </c>
      <c r="G97" s="35"/>
      <c r="H97" s="35"/>
      <c r="I97" s="188"/>
      <c r="J97" s="35"/>
      <c r="K97" s="35"/>
      <c r="L97" s="38"/>
      <c r="M97" s="189"/>
      <c r="N97" s="190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143</v>
      </c>
      <c r="AU97" s="16" t="s">
        <v>86</v>
      </c>
    </row>
    <row r="98" spans="1:65" s="13" customFormat="1" ht="11.25">
      <c r="B98" s="191"/>
      <c r="C98" s="192"/>
      <c r="D98" s="193" t="s">
        <v>145</v>
      </c>
      <c r="E98" s="194" t="s">
        <v>19</v>
      </c>
      <c r="F98" s="195" t="s">
        <v>579</v>
      </c>
      <c r="G98" s="192"/>
      <c r="H98" s="196">
        <v>1</v>
      </c>
      <c r="I98" s="197"/>
      <c r="J98" s="192"/>
      <c r="K98" s="192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145</v>
      </c>
      <c r="AU98" s="202" t="s">
        <v>86</v>
      </c>
      <c r="AV98" s="13" t="s">
        <v>86</v>
      </c>
      <c r="AW98" s="13" t="s">
        <v>37</v>
      </c>
      <c r="AX98" s="13" t="s">
        <v>76</v>
      </c>
      <c r="AY98" s="202" t="s">
        <v>134</v>
      </c>
    </row>
    <row r="99" spans="1:65" s="14" customFormat="1" ht="11.25">
      <c r="B99" s="203"/>
      <c r="C99" s="204"/>
      <c r="D99" s="193" t="s">
        <v>145</v>
      </c>
      <c r="E99" s="205" t="s">
        <v>19</v>
      </c>
      <c r="F99" s="206" t="s">
        <v>147</v>
      </c>
      <c r="G99" s="204"/>
      <c r="H99" s="207">
        <v>1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145</v>
      </c>
      <c r="AU99" s="213" t="s">
        <v>86</v>
      </c>
      <c r="AV99" s="14" t="s">
        <v>141</v>
      </c>
      <c r="AW99" s="14" t="s">
        <v>37</v>
      </c>
      <c r="AX99" s="14" t="s">
        <v>84</v>
      </c>
      <c r="AY99" s="213" t="s">
        <v>134</v>
      </c>
    </row>
    <row r="100" spans="1:65" s="2" customFormat="1" ht="33" customHeight="1">
      <c r="A100" s="33"/>
      <c r="B100" s="34"/>
      <c r="C100" s="173" t="s">
        <v>141</v>
      </c>
      <c r="D100" s="173" t="s">
        <v>136</v>
      </c>
      <c r="E100" s="174" t="s">
        <v>195</v>
      </c>
      <c r="F100" s="175" t="s">
        <v>196</v>
      </c>
      <c r="G100" s="176" t="s">
        <v>139</v>
      </c>
      <c r="H100" s="177">
        <v>1</v>
      </c>
      <c r="I100" s="178"/>
      <c r="J100" s="179">
        <f>ROUND(I100*H100,2)</f>
        <v>0</v>
      </c>
      <c r="K100" s="175" t="s">
        <v>140</v>
      </c>
      <c r="L100" s="38"/>
      <c r="M100" s="180" t="s">
        <v>19</v>
      </c>
      <c r="N100" s="181" t="s">
        <v>47</v>
      </c>
      <c r="O100" s="63"/>
      <c r="P100" s="182">
        <f>O100*H100</f>
        <v>0</v>
      </c>
      <c r="Q100" s="182">
        <v>0</v>
      </c>
      <c r="R100" s="182">
        <f>Q100*H100</f>
        <v>0</v>
      </c>
      <c r="S100" s="182">
        <v>0.22</v>
      </c>
      <c r="T100" s="183">
        <f>S100*H100</f>
        <v>0.22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4" t="s">
        <v>141</v>
      </c>
      <c r="AT100" s="184" t="s">
        <v>136</v>
      </c>
      <c r="AU100" s="184" t="s">
        <v>86</v>
      </c>
      <c r="AY100" s="16" t="s">
        <v>134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6" t="s">
        <v>84</v>
      </c>
      <c r="BK100" s="185">
        <f>ROUND(I100*H100,2)</f>
        <v>0</v>
      </c>
      <c r="BL100" s="16" t="s">
        <v>141</v>
      </c>
      <c r="BM100" s="184" t="s">
        <v>580</v>
      </c>
    </row>
    <row r="101" spans="1:65" s="2" customFormat="1" ht="11.25">
      <c r="A101" s="33"/>
      <c r="B101" s="34"/>
      <c r="C101" s="35"/>
      <c r="D101" s="186" t="s">
        <v>143</v>
      </c>
      <c r="E101" s="35"/>
      <c r="F101" s="187" t="s">
        <v>198</v>
      </c>
      <c r="G101" s="35"/>
      <c r="H101" s="35"/>
      <c r="I101" s="188"/>
      <c r="J101" s="35"/>
      <c r="K101" s="35"/>
      <c r="L101" s="38"/>
      <c r="M101" s="189"/>
      <c r="N101" s="190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143</v>
      </c>
      <c r="AU101" s="16" t="s">
        <v>86</v>
      </c>
    </row>
    <row r="102" spans="1:65" s="13" customFormat="1" ht="11.25">
      <c r="B102" s="191"/>
      <c r="C102" s="192"/>
      <c r="D102" s="193" t="s">
        <v>145</v>
      </c>
      <c r="E102" s="194" t="s">
        <v>19</v>
      </c>
      <c r="F102" s="195" t="s">
        <v>581</v>
      </c>
      <c r="G102" s="192"/>
      <c r="H102" s="196">
        <v>1</v>
      </c>
      <c r="I102" s="197"/>
      <c r="J102" s="192"/>
      <c r="K102" s="192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145</v>
      </c>
      <c r="AU102" s="202" t="s">
        <v>86</v>
      </c>
      <c r="AV102" s="13" t="s">
        <v>86</v>
      </c>
      <c r="AW102" s="13" t="s">
        <v>37</v>
      </c>
      <c r="AX102" s="13" t="s">
        <v>76</v>
      </c>
      <c r="AY102" s="202" t="s">
        <v>134</v>
      </c>
    </row>
    <row r="103" spans="1:65" s="14" customFormat="1" ht="11.25">
      <c r="B103" s="203"/>
      <c r="C103" s="204"/>
      <c r="D103" s="193" t="s">
        <v>145</v>
      </c>
      <c r="E103" s="205" t="s">
        <v>19</v>
      </c>
      <c r="F103" s="206" t="s">
        <v>147</v>
      </c>
      <c r="G103" s="204"/>
      <c r="H103" s="207">
        <v>1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145</v>
      </c>
      <c r="AU103" s="213" t="s">
        <v>86</v>
      </c>
      <c r="AV103" s="14" t="s">
        <v>141</v>
      </c>
      <c r="AW103" s="14" t="s">
        <v>37</v>
      </c>
      <c r="AX103" s="14" t="s">
        <v>84</v>
      </c>
      <c r="AY103" s="213" t="s">
        <v>134</v>
      </c>
    </row>
    <row r="104" spans="1:65" s="2" customFormat="1" ht="24.2" customHeight="1">
      <c r="A104" s="33"/>
      <c r="B104" s="34"/>
      <c r="C104" s="173" t="s">
        <v>166</v>
      </c>
      <c r="D104" s="173" t="s">
        <v>136</v>
      </c>
      <c r="E104" s="174" t="s">
        <v>582</v>
      </c>
      <c r="F104" s="175" t="s">
        <v>583</v>
      </c>
      <c r="G104" s="176" t="s">
        <v>139</v>
      </c>
      <c r="H104" s="177">
        <v>1</v>
      </c>
      <c r="I104" s="178"/>
      <c r="J104" s="179">
        <f>ROUND(I104*H104,2)</f>
        <v>0</v>
      </c>
      <c r="K104" s="175" t="s">
        <v>140</v>
      </c>
      <c r="L104" s="38"/>
      <c r="M104" s="180" t="s">
        <v>19</v>
      </c>
      <c r="N104" s="181" t="s">
        <v>47</v>
      </c>
      <c r="O104" s="63"/>
      <c r="P104" s="182">
        <f>O104*H104</f>
        <v>0</v>
      </c>
      <c r="Q104" s="182">
        <v>1.0000000000000001E-5</v>
      </c>
      <c r="R104" s="182">
        <f>Q104*H104</f>
        <v>1.0000000000000001E-5</v>
      </c>
      <c r="S104" s="182">
        <v>9.1999999999999998E-2</v>
      </c>
      <c r="T104" s="183">
        <f>S104*H104</f>
        <v>9.1999999999999998E-2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4" t="s">
        <v>141</v>
      </c>
      <c r="AT104" s="184" t="s">
        <v>136</v>
      </c>
      <c r="AU104" s="184" t="s">
        <v>86</v>
      </c>
      <c r="AY104" s="16" t="s">
        <v>134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6" t="s">
        <v>84</v>
      </c>
      <c r="BK104" s="185">
        <f>ROUND(I104*H104,2)</f>
        <v>0</v>
      </c>
      <c r="BL104" s="16" t="s">
        <v>141</v>
      </c>
      <c r="BM104" s="184" t="s">
        <v>584</v>
      </c>
    </row>
    <row r="105" spans="1:65" s="2" customFormat="1" ht="11.25">
      <c r="A105" s="33"/>
      <c r="B105" s="34"/>
      <c r="C105" s="35"/>
      <c r="D105" s="186" t="s">
        <v>143</v>
      </c>
      <c r="E105" s="35"/>
      <c r="F105" s="187" t="s">
        <v>585</v>
      </c>
      <c r="G105" s="35"/>
      <c r="H105" s="35"/>
      <c r="I105" s="188"/>
      <c r="J105" s="35"/>
      <c r="K105" s="35"/>
      <c r="L105" s="38"/>
      <c r="M105" s="189"/>
      <c r="N105" s="19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143</v>
      </c>
      <c r="AU105" s="16" t="s">
        <v>86</v>
      </c>
    </row>
    <row r="106" spans="1:65" s="13" customFormat="1" ht="11.25">
      <c r="B106" s="191"/>
      <c r="C106" s="192"/>
      <c r="D106" s="193" t="s">
        <v>145</v>
      </c>
      <c r="E106" s="194" t="s">
        <v>19</v>
      </c>
      <c r="F106" s="195" t="s">
        <v>579</v>
      </c>
      <c r="G106" s="192"/>
      <c r="H106" s="196">
        <v>1</v>
      </c>
      <c r="I106" s="197"/>
      <c r="J106" s="192"/>
      <c r="K106" s="192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145</v>
      </c>
      <c r="AU106" s="202" t="s">
        <v>86</v>
      </c>
      <c r="AV106" s="13" t="s">
        <v>86</v>
      </c>
      <c r="AW106" s="13" t="s">
        <v>37</v>
      </c>
      <c r="AX106" s="13" t="s">
        <v>76</v>
      </c>
      <c r="AY106" s="202" t="s">
        <v>134</v>
      </c>
    </row>
    <row r="107" spans="1:65" s="14" customFormat="1" ht="11.25">
      <c r="B107" s="203"/>
      <c r="C107" s="204"/>
      <c r="D107" s="193" t="s">
        <v>145</v>
      </c>
      <c r="E107" s="205" t="s">
        <v>19</v>
      </c>
      <c r="F107" s="206" t="s">
        <v>147</v>
      </c>
      <c r="G107" s="204"/>
      <c r="H107" s="207">
        <v>1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145</v>
      </c>
      <c r="AU107" s="213" t="s">
        <v>86</v>
      </c>
      <c r="AV107" s="14" t="s">
        <v>141</v>
      </c>
      <c r="AW107" s="14" t="s">
        <v>37</v>
      </c>
      <c r="AX107" s="14" t="s">
        <v>84</v>
      </c>
      <c r="AY107" s="213" t="s">
        <v>134</v>
      </c>
    </row>
    <row r="108" spans="1:65" s="2" customFormat="1" ht="24.2" customHeight="1">
      <c r="A108" s="33"/>
      <c r="B108" s="34"/>
      <c r="C108" s="173" t="s">
        <v>172</v>
      </c>
      <c r="D108" s="173" t="s">
        <v>136</v>
      </c>
      <c r="E108" s="174" t="s">
        <v>212</v>
      </c>
      <c r="F108" s="175" t="s">
        <v>213</v>
      </c>
      <c r="G108" s="176" t="s">
        <v>214</v>
      </c>
      <c r="H108" s="177">
        <v>8</v>
      </c>
      <c r="I108" s="178"/>
      <c r="J108" s="179">
        <f>ROUND(I108*H108,2)</f>
        <v>0</v>
      </c>
      <c r="K108" s="175" t="s">
        <v>140</v>
      </c>
      <c r="L108" s="38"/>
      <c r="M108" s="180" t="s">
        <v>19</v>
      </c>
      <c r="N108" s="181" t="s">
        <v>47</v>
      </c>
      <c r="O108" s="63"/>
      <c r="P108" s="182">
        <f>O108*H108</f>
        <v>0</v>
      </c>
      <c r="Q108" s="182">
        <v>0</v>
      </c>
      <c r="R108" s="182">
        <f>Q108*H108</f>
        <v>0</v>
      </c>
      <c r="S108" s="182">
        <v>0.20499999999999999</v>
      </c>
      <c r="T108" s="183">
        <f>S108*H108</f>
        <v>1.64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4" t="s">
        <v>141</v>
      </c>
      <c r="AT108" s="184" t="s">
        <v>136</v>
      </c>
      <c r="AU108" s="184" t="s">
        <v>86</v>
      </c>
      <c r="AY108" s="16" t="s">
        <v>134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6" t="s">
        <v>84</v>
      </c>
      <c r="BK108" s="185">
        <f>ROUND(I108*H108,2)</f>
        <v>0</v>
      </c>
      <c r="BL108" s="16" t="s">
        <v>141</v>
      </c>
      <c r="BM108" s="184" t="s">
        <v>586</v>
      </c>
    </row>
    <row r="109" spans="1:65" s="2" customFormat="1" ht="11.25">
      <c r="A109" s="33"/>
      <c r="B109" s="34"/>
      <c r="C109" s="35"/>
      <c r="D109" s="186" t="s">
        <v>143</v>
      </c>
      <c r="E109" s="35"/>
      <c r="F109" s="187" t="s">
        <v>216</v>
      </c>
      <c r="G109" s="35"/>
      <c r="H109" s="35"/>
      <c r="I109" s="188"/>
      <c r="J109" s="35"/>
      <c r="K109" s="35"/>
      <c r="L109" s="38"/>
      <c r="M109" s="189"/>
      <c r="N109" s="190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143</v>
      </c>
      <c r="AU109" s="16" t="s">
        <v>86</v>
      </c>
    </row>
    <row r="110" spans="1:65" s="13" customFormat="1" ht="11.25">
      <c r="B110" s="191"/>
      <c r="C110" s="192"/>
      <c r="D110" s="193" t="s">
        <v>145</v>
      </c>
      <c r="E110" s="194" t="s">
        <v>19</v>
      </c>
      <c r="F110" s="195" t="s">
        <v>587</v>
      </c>
      <c r="G110" s="192"/>
      <c r="H110" s="196">
        <v>8</v>
      </c>
      <c r="I110" s="197"/>
      <c r="J110" s="192"/>
      <c r="K110" s="192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145</v>
      </c>
      <c r="AU110" s="202" t="s">
        <v>86</v>
      </c>
      <c r="AV110" s="13" t="s">
        <v>86</v>
      </c>
      <c r="AW110" s="13" t="s">
        <v>37</v>
      </c>
      <c r="AX110" s="13" t="s">
        <v>76</v>
      </c>
      <c r="AY110" s="202" t="s">
        <v>134</v>
      </c>
    </row>
    <row r="111" spans="1:65" s="14" customFormat="1" ht="11.25">
      <c r="B111" s="203"/>
      <c r="C111" s="204"/>
      <c r="D111" s="193" t="s">
        <v>145</v>
      </c>
      <c r="E111" s="205" t="s">
        <v>19</v>
      </c>
      <c r="F111" s="206" t="s">
        <v>147</v>
      </c>
      <c r="G111" s="204"/>
      <c r="H111" s="207">
        <v>8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145</v>
      </c>
      <c r="AU111" s="213" t="s">
        <v>86</v>
      </c>
      <c r="AV111" s="14" t="s">
        <v>141</v>
      </c>
      <c r="AW111" s="14" t="s">
        <v>37</v>
      </c>
      <c r="AX111" s="14" t="s">
        <v>84</v>
      </c>
      <c r="AY111" s="213" t="s">
        <v>134</v>
      </c>
    </row>
    <row r="112" spans="1:65" s="2" customFormat="1" ht="16.5" customHeight="1">
      <c r="A112" s="33"/>
      <c r="B112" s="34"/>
      <c r="C112" s="173" t="s">
        <v>179</v>
      </c>
      <c r="D112" s="173" t="s">
        <v>136</v>
      </c>
      <c r="E112" s="174" t="s">
        <v>222</v>
      </c>
      <c r="F112" s="175" t="s">
        <v>223</v>
      </c>
      <c r="G112" s="176" t="s">
        <v>139</v>
      </c>
      <c r="H112" s="177">
        <v>14</v>
      </c>
      <c r="I112" s="178"/>
      <c r="J112" s="179">
        <f>ROUND(I112*H112,2)</f>
        <v>0</v>
      </c>
      <c r="K112" s="175" t="s">
        <v>140</v>
      </c>
      <c r="L112" s="38"/>
      <c r="M112" s="180" t="s">
        <v>19</v>
      </c>
      <c r="N112" s="181" t="s">
        <v>47</v>
      </c>
      <c r="O112" s="63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4" t="s">
        <v>141</v>
      </c>
      <c r="AT112" s="184" t="s">
        <v>136</v>
      </c>
      <c r="AU112" s="184" t="s">
        <v>86</v>
      </c>
      <c r="AY112" s="16" t="s">
        <v>134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6" t="s">
        <v>84</v>
      </c>
      <c r="BK112" s="185">
        <f>ROUND(I112*H112,2)</f>
        <v>0</v>
      </c>
      <c r="BL112" s="16" t="s">
        <v>141</v>
      </c>
      <c r="BM112" s="184" t="s">
        <v>588</v>
      </c>
    </row>
    <row r="113" spans="1:65" s="2" customFormat="1" ht="11.25">
      <c r="A113" s="33"/>
      <c r="B113" s="34"/>
      <c r="C113" s="35"/>
      <c r="D113" s="186" t="s">
        <v>143</v>
      </c>
      <c r="E113" s="35"/>
      <c r="F113" s="187" t="s">
        <v>225</v>
      </c>
      <c r="G113" s="35"/>
      <c r="H113" s="35"/>
      <c r="I113" s="188"/>
      <c r="J113" s="35"/>
      <c r="K113" s="35"/>
      <c r="L113" s="38"/>
      <c r="M113" s="189"/>
      <c r="N113" s="190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143</v>
      </c>
      <c r="AU113" s="16" t="s">
        <v>86</v>
      </c>
    </row>
    <row r="114" spans="1:65" s="13" customFormat="1" ht="11.25">
      <c r="B114" s="191"/>
      <c r="C114" s="192"/>
      <c r="D114" s="193" t="s">
        <v>145</v>
      </c>
      <c r="E114" s="194" t="s">
        <v>19</v>
      </c>
      <c r="F114" s="195" t="s">
        <v>589</v>
      </c>
      <c r="G114" s="192"/>
      <c r="H114" s="196">
        <v>14</v>
      </c>
      <c r="I114" s="197"/>
      <c r="J114" s="192"/>
      <c r="K114" s="192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145</v>
      </c>
      <c r="AU114" s="202" t="s">
        <v>86</v>
      </c>
      <c r="AV114" s="13" t="s">
        <v>86</v>
      </c>
      <c r="AW114" s="13" t="s">
        <v>37</v>
      </c>
      <c r="AX114" s="13" t="s">
        <v>76</v>
      </c>
      <c r="AY114" s="202" t="s">
        <v>134</v>
      </c>
    </row>
    <row r="115" spans="1:65" s="14" customFormat="1" ht="11.25">
      <c r="B115" s="203"/>
      <c r="C115" s="204"/>
      <c r="D115" s="193" t="s">
        <v>145</v>
      </c>
      <c r="E115" s="205" t="s">
        <v>19</v>
      </c>
      <c r="F115" s="206" t="s">
        <v>147</v>
      </c>
      <c r="G115" s="204"/>
      <c r="H115" s="207">
        <v>14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145</v>
      </c>
      <c r="AU115" s="213" t="s">
        <v>86</v>
      </c>
      <c r="AV115" s="14" t="s">
        <v>141</v>
      </c>
      <c r="AW115" s="14" t="s">
        <v>37</v>
      </c>
      <c r="AX115" s="14" t="s">
        <v>84</v>
      </c>
      <c r="AY115" s="213" t="s">
        <v>134</v>
      </c>
    </row>
    <row r="116" spans="1:65" s="2" customFormat="1" ht="16.5" customHeight="1">
      <c r="A116" s="33"/>
      <c r="B116" s="34"/>
      <c r="C116" s="173" t="s">
        <v>185</v>
      </c>
      <c r="D116" s="173" t="s">
        <v>136</v>
      </c>
      <c r="E116" s="174" t="s">
        <v>238</v>
      </c>
      <c r="F116" s="175" t="s">
        <v>239</v>
      </c>
      <c r="G116" s="176" t="s">
        <v>232</v>
      </c>
      <c r="H116" s="177">
        <v>7.68</v>
      </c>
      <c r="I116" s="178"/>
      <c r="J116" s="179">
        <f>ROUND(I116*H116,2)</f>
        <v>0</v>
      </c>
      <c r="K116" s="175" t="s">
        <v>140</v>
      </c>
      <c r="L116" s="38"/>
      <c r="M116" s="180" t="s">
        <v>19</v>
      </c>
      <c r="N116" s="181" t="s">
        <v>47</v>
      </c>
      <c r="O116" s="63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4" t="s">
        <v>141</v>
      </c>
      <c r="AT116" s="184" t="s">
        <v>136</v>
      </c>
      <c r="AU116" s="184" t="s">
        <v>86</v>
      </c>
      <c r="AY116" s="16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6" t="s">
        <v>84</v>
      </c>
      <c r="BK116" s="185">
        <f>ROUND(I116*H116,2)</f>
        <v>0</v>
      </c>
      <c r="BL116" s="16" t="s">
        <v>141</v>
      </c>
      <c r="BM116" s="184" t="s">
        <v>590</v>
      </c>
    </row>
    <row r="117" spans="1:65" s="2" customFormat="1" ht="11.25">
      <c r="A117" s="33"/>
      <c r="B117" s="34"/>
      <c r="C117" s="35"/>
      <c r="D117" s="186" t="s">
        <v>143</v>
      </c>
      <c r="E117" s="35"/>
      <c r="F117" s="187" t="s">
        <v>241</v>
      </c>
      <c r="G117" s="35"/>
      <c r="H117" s="35"/>
      <c r="I117" s="188"/>
      <c r="J117" s="35"/>
      <c r="K117" s="35"/>
      <c r="L117" s="38"/>
      <c r="M117" s="189"/>
      <c r="N117" s="190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143</v>
      </c>
      <c r="AU117" s="16" t="s">
        <v>86</v>
      </c>
    </row>
    <row r="118" spans="1:65" s="13" customFormat="1" ht="11.25">
      <c r="B118" s="191"/>
      <c r="C118" s="192"/>
      <c r="D118" s="193" t="s">
        <v>145</v>
      </c>
      <c r="E118" s="194" t="s">
        <v>19</v>
      </c>
      <c r="F118" s="195" t="s">
        <v>591</v>
      </c>
      <c r="G118" s="192"/>
      <c r="H118" s="196">
        <v>1.68</v>
      </c>
      <c r="I118" s="197"/>
      <c r="J118" s="192"/>
      <c r="K118" s="192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145</v>
      </c>
      <c r="AU118" s="202" t="s">
        <v>86</v>
      </c>
      <c r="AV118" s="13" t="s">
        <v>86</v>
      </c>
      <c r="AW118" s="13" t="s">
        <v>37</v>
      </c>
      <c r="AX118" s="13" t="s">
        <v>76</v>
      </c>
      <c r="AY118" s="202" t="s">
        <v>134</v>
      </c>
    </row>
    <row r="119" spans="1:65" s="13" customFormat="1" ht="11.25">
      <c r="B119" s="191"/>
      <c r="C119" s="192"/>
      <c r="D119" s="193" t="s">
        <v>145</v>
      </c>
      <c r="E119" s="194" t="s">
        <v>19</v>
      </c>
      <c r="F119" s="195" t="s">
        <v>592</v>
      </c>
      <c r="G119" s="192"/>
      <c r="H119" s="196">
        <v>6</v>
      </c>
      <c r="I119" s="197"/>
      <c r="J119" s="192"/>
      <c r="K119" s="192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145</v>
      </c>
      <c r="AU119" s="202" t="s">
        <v>86</v>
      </c>
      <c r="AV119" s="13" t="s">
        <v>86</v>
      </c>
      <c r="AW119" s="13" t="s">
        <v>37</v>
      </c>
      <c r="AX119" s="13" t="s">
        <v>76</v>
      </c>
      <c r="AY119" s="202" t="s">
        <v>134</v>
      </c>
    </row>
    <row r="120" spans="1:65" s="14" customFormat="1" ht="11.25">
      <c r="B120" s="203"/>
      <c r="C120" s="204"/>
      <c r="D120" s="193" t="s">
        <v>145</v>
      </c>
      <c r="E120" s="205" t="s">
        <v>19</v>
      </c>
      <c r="F120" s="206" t="s">
        <v>147</v>
      </c>
      <c r="G120" s="204"/>
      <c r="H120" s="207">
        <v>7.68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145</v>
      </c>
      <c r="AU120" s="213" t="s">
        <v>86</v>
      </c>
      <c r="AV120" s="14" t="s">
        <v>141</v>
      </c>
      <c r="AW120" s="14" t="s">
        <v>37</v>
      </c>
      <c r="AX120" s="14" t="s">
        <v>84</v>
      </c>
      <c r="AY120" s="213" t="s">
        <v>134</v>
      </c>
    </row>
    <row r="121" spans="1:65" s="2" customFormat="1" ht="37.9" customHeight="1">
      <c r="A121" s="33"/>
      <c r="B121" s="34"/>
      <c r="C121" s="173" t="s">
        <v>188</v>
      </c>
      <c r="D121" s="173" t="s">
        <v>136</v>
      </c>
      <c r="E121" s="174" t="s">
        <v>246</v>
      </c>
      <c r="F121" s="175" t="s">
        <v>247</v>
      </c>
      <c r="G121" s="176" t="s">
        <v>232</v>
      </c>
      <c r="H121" s="177">
        <v>7.68</v>
      </c>
      <c r="I121" s="178"/>
      <c r="J121" s="179">
        <f>ROUND(I121*H121,2)</f>
        <v>0</v>
      </c>
      <c r="K121" s="175" t="s">
        <v>140</v>
      </c>
      <c r="L121" s="38"/>
      <c r="M121" s="180" t="s">
        <v>19</v>
      </c>
      <c r="N121" s="181" t="s">
        <v>47</v>
      </c>
      <c r="O121" s="63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4" t="s">
        <v>141</v>
      </c>
      <c r="AT121" s="184" t="s">
        <v>136</v>
      </c>
      <c r="AU121" s="184" t="s">
        <v>86</v>
      </c>
      <c r="AY121" s="16" t="s">
        <v>134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6" t="s">
        <v>84</v>
      </c>
      <c r="BK121" s="185">
        <f>ROUND(I121*H121,2)</f>
        <v>0</v>
      </c>
      <c r="BL121" s="16" t="s">
        <v>141</v>
      </c>
      <c r="BM121" s="184" t="s">
        <v>593</v>
      </c>
    </row>
    <row r="122" spans="1:65" s="2" customFormat="1" ht="11.25">
      <c r="A122" s="33"/>
      <c r="B122" s="34"/>
      <c r="C122" s="35"/>
      <c r="D122" s="186" t="s">
        <v>143</v>
      </c>
      <c r="E122" s="35"/>
      <c r="F122" s="187" t="s">
        <v>249</v>
      </c>
      <c r="G122" s="35"/>
      <c r="H122" s="35"/>
      <c r="I122" s="188"/>
      <c r="J122" s="35"/>
      <c r="K122" s="35"/>
      <c r="L122" s="38"/>
      <c r="M122" s="189"/>
      <c r="N122" s="190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143</v>
      </c>
      <c r="AU122" s="16" t="s">
        <v>86</v>
      </c>
    </row>
    <row r="123" spans="1:65" s="2" customFormat="1" ht="24.2" customHeight="1">
      <c r="A123" s="33"/>
      <c r="B123" s="34"/>
      <c r="C123" s="173" t="s">
        <v>194</v>
      </c>
      <c r="D123" s="173" t="s">
        <v>136</v>
      </c>
      <c r="E123" s="174" t="s">
        <v>251</v>
      </c>
      <c r="F123" s="175" t="s">
        <v>252</v>
      </c>
      <c r="G123" s="176" t="s">
        <v>253</v>
      </c>
      <c r="H123" s="177">
        <v>13.824</v>
      </c>
      <c r="I123" s="178"/>
      <c r="J123" s="179">
        <f>ROUND(I123*H123,2)</f>
        <v>0</v>
      </c>
      <c r="K123" s="175" t="s">
        <v>140</v>
      </c>
      <c r="L123" s="38"/>
      <c r="M123" s="180" t="s">
        <v>19</v>
      </c>
      <c r="N123" s="181" t="s">
        <v>47</v>
      </c>
      <c r="O123" s="63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4" t="s">
        <v>141</v>
      </c>
      <c r="AT123" s="184" t="s">
        <v>136</v>
      </c>
      <c r="AU123" s="184" t="s">
        <v>86</v>
      </c>
      <c r="AY123" s="16" t="s">
        <v>134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6" t="s">
        <v>84</v>
      </c>
      <c r="BK123" s="185">
        <f>ROUND(I123*H123,2)</f>
        <v>0</v>
      </c>
      <c r="BL123" s="16" t="s">
        <v>141</v>
      </c>
      <c r="BM123" s="184" t="s">
        <v>594</v>
      </c>
    </row>
    <row r="124" spans="1:65" s="2" customFormat="1" ht="11.25">
      <c r="A124" s="33"/>
      <c r="B124" s="34"/>
      <c r="C124" s="35"/>
      <c r="D124" s="186" t="s">
        <v>143</v>
      </c>
      <c r="E124" s="35"/>
      <c r="F124" s="187" t="s">
        <v>255</v>
      </c>
      <c r="G124" s="35"/>
      <c r="H124" s="35"/>
      <c r="I124" s="188"/>
      <c r="J124" s="35"/>
      <c r="K124" s="35"/>
      <c r="L124" s="38"/>
      <c r="M124" s="189"/>
      <c r="N124" s="190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143</v>
      </c>
      <c r="AU124" s="16" t="s">
        <v>86</v>
      </c>
    </row>
    <row r="125" spans="1:65" s="13" customFormat="1" ht="11.25">
      <c r="B125" s="191"/>
      <c r="C125" s="192"/>
      <c r="D125" s="193" t="s">
        <v>145</v>
      </c>
      <c r="E125" s="194" t="s">
        <v>19</v>
      </c>
      <c r="F125" s="195" t="s">
        <v>595</v>
      </c>
      <c r="G125" s="192"/>
      <c r="H125" s="196">
        <v>13.824</v>
      </c>
      <c r="I125" s="197"/>
      <c r="J125" s="192"/>
      <c r="K125" s="192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145</v>
      </c>
      <c r="AU125" s="202" t="s">
        <v>86</v>
      </c>
      <c r="AV125" s="13" t="s">
        <v>86</v>
      </c>
      <c r="AW125" s="13" t="s">
        <v>37</v>
      </c>
      <c r="AX125" s="13" t="s">
        <v>84</v>
      </c>
      <c r="AY125" s="202" t="s">
        <v>134</v>
      </c>
    </row>
    <row r="126" spans="1:65" s="2" customFormat="1" ht="24.2" customHeight="1">
      <c r="A126" s="33"/>
      <c r="B126" s="34"/>
      <c r="C126" s="173" t="s">
        <v>201</v>
      </c>
      <c r="D126" s="173" t="s">
        <v>136</v>
      </c>
      <c r="E126" s="174" t="s">
        <v>258</v>
      </c>
      <c r="F126" s="175" t="s">
        <v>259</v>
      </c>
      <c r="G126" s="176" t="s">
        <v>139</v>
      </c>
      <c r="H126" s="177">
        <v>2.5</v>
      </c>
      <c r="I126" s="178"/>
      <c r="J126" s="179">
        <f>ROUND(I126*H126,2)</f>
        <v>0</v>
      </c>
      <c r="K126" s="175" t="s">
        <v>140</v>
      </c>
      <c r="L126" s="38"/>
      <c r="M126" s="180" t="s">
        <v>19</v>
      </c>
      <c r="N126" s="181" t="s">
        <v>47</v>
      </c>
      <c r="O126" s="63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4" t="s">
        <v>141</v>
      </c>
      <c r="AT126" s="184" t="s">
        <v>136</v>
      </c>
      <c r="AU126" s="184" t="s">
        <v>86</v>
      </c>
      <c r="AY126" s="16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6" t="s">
        <v>84</v>
      </c>
      <c r="BK126" s="185">
        <f>ROUND(I126*H126,2)</f>
        <v>0</v>
      </c>
      <c r="BL126" s="16" t="s">
        <v>141</v>
      </c>
      <c r="BM126" s="184" t="s">
        <v>596</v>
      </c>
    </row>
    <row r="127" spans="1:65" s="2" customFormat="1" ht="11.25">
      <c r="A127" s="33"/>
      <c r="B127" s="34"/>
      <c r="C127" s="35"/>
      <c r="D127" s="186" t="s">
        <v>143</v>
      </c>
      <c r="E127" s="35"/>
      <c r="F127" s="187" t="s">
        <v>261</v>
      </c>
      <c r="G127" s="35"/>
      <c r="H127" s="35"/>
      <c r="I127" s="188"/>
      <c r="J127" s="35"/>
      <c r="K127" s="35"/>
      <c r="L127" s="38"/>
      <c r="M127" s="189"/>
      <c r="N127" s="190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143</v>
      </c>
      <c r="AU127" s="16" t="s">
        <v>86</v>
      </c>
    </row>
    <row r="128" spans="1:65" s="13" customFormat="1" ht="11.25">
      <c r="B128" s="191"/>
      <c r="C128" s="192"/>
      <c r="D128" s="193" t="s">
        <v>145</v>
      </c>
      <c r="E128" s="194" t="s">
        <v>19</v>
      </c>
      <c r="F128" s="195" t="s">
        <v>597</v>
      </c>
      <c r="G128" s="192"/>
      <c r="H128" s="196">
        <v>2.5</v>
      </c>
      <c r="I128" s="197"/>
      <c r="J128" s="192"/>
      <c r="K128" s="192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145</v>
      </c>
      <c r="AU128" s="202" t="s">
        <v>86</v>
      </c>
      <c r="AV128" s="13" t="s">
        <v>86</v>
      </c>
      <c r="AW128" s="13" t="s">
        <v>37</v>
      </c>
      <c r="AX128" s="13" t="s">
        <v>76</v>
      </c>
      <c r="AY128" s="202" t="s">
        <v>134</v>
      </c>
    </row>
    <row r="129" spans="1:65" s="14" customFormat="1" ht="11.25">
      <c r="B129" s="203"/>
      <c r="C129" s="204"/>
      <c r="D129" s="193" t="s">
        <v>145</v>
      </c>
      <c r="E129" s="205" t="s">
        <v>19</v>
      </c>
      <c r="F129" s="206" t="s">
        <v>147</v>
      </c>
      <c r="G129" s="204"/>
      <c r="H129" s="207">
        <v>2.5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145</v>
      </c>
      <c r="AU129" s="213" t="s">
        <v>86</v>
      </c>
      <c r="AV129" s="14" t="s">
        <v>141</v>
      </c>
      <c r="AW129" s="14" t="s">
        <v>37</v>
      </c>
      <c r="AX129" s="14" t="s">
        <v>84</v>
      </c>
      <c r="AY129" s="213" t="s">
        <v>134</v>
      </c>
    </row>
    <row r="130" spans="1:65" s="2" customFormat="1" ht="24.2" customHeight="1">
      <c r="A130" s="33"/>
      <c r="B130" s="34"/>
      <c r="C130" s="173" t="s">
        <v>8</v>
      </c>
      <c r="D130" s="173" t="s">
        <v>136</v>
      </c>
      <c r="E130" s="174" t="s">
        <v>264</v>
      </c>
      <c r="F130" s="175" t="s">
        <v>265</v>
      </c>
      <c r="G130" s="176" t="s">
        <v>139</v>
      </c>
      <c r="H130" s="177">
        <v>2.5</v>
      </c>
      <c r="I130" s="178"/>
      <c r="J130" s="179">
        <f>ROUND(I130*H130,2)</f>
        <v>0</v>
      </c>
      <c r="K130" s="175" t="s">
        <v>140</v>
      </c>
      <c r="L130" s="38"/>
      <c r="M130" s="180" t="s">
        <v>19</v>
      </c>
      <c r="N130" s="181" t="s">
        <v>47</v>
      </c>
      <c r="O130" s="63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4" t="s">
        <v>141</v>
      </c>
      <c r="AT130" s="184" t="s">
        <v>136</v>
      </c>
      <c r="AU130" s="184" t="s">
        <v>86</v>
      </c>
      <c r="AY130" s="16" t="s">
        <v>134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6" t="s">
        <v>84</v>
      </c>
      <c r="BK130" s="185">
        <f>ROUND(I130*H130,2)</f>
        <v>0</v>
      </c>
      <c r="BL130" s="16" t="s">
        <v>141</v>
      </c>
      <c r="BM130" s="184" t="s">
        <v>598</v>
      </c>
    </row>
    <row r="131" spans="1:65" s="2" customFormat="1" ht="11.25">
      <c r="A131" s="33"/>
      <c r="B131" s="34"/>
      <c r="C131" s="35"/>
      <c r="D131" s="186" t="s">
        <v>143</v>
      </c>
      <c r="E131" s="35"/>
      <c r="F131" s="187" t="s">
        <v>267</v>
      </c>
      <c r="G131" s="35"/>
      <c r="H131" s="35"/>
      <c r="I131" s="188"/>
      <c r="J131" s="35"/>
      <c r="K131" s="35"/>
      <c r="L131" s="38"/>
      <c r="M131" s="189"/>
      <c r="N131" s="190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143</v>
      </c>
      <c r="AU131" s="16" t="s">
        <v>86</v>
      </c>
    </row>
    <row r="132" spans="1:65" s="13" customFormat="1" ht="11.25">
      <c r="B132" s="191"/>
      <c r="C132" s="192"/>
      <c r="D132" s="193" t="s">
        <v>145</v>
      </c>
      <c r="E132" s="194" t="s">
        <v>19</v>
      </c>
      <c r="F132" s="195" t="s">
        <v>597</v>
      </c>
      <c r="G132" s="192"/>
      <c r="H132" s="196">
        <v>2.5</v>
      </c>
      <c r="I132" s="197"/>
      <c r="J132" s="192"/>
      <c r="K132" s="192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145</v>
      </c>
      <c r="AU132" s="202" t="s">
        <v>86</v>
      </c>
      <c r="AV132" s="13" t="s">
        <v>86</v>
      </c>
      <c r="AW132" s="13" t="s">
        <v>37</v>
      </c>
      <c r="AX132" s="13" t="s">
        <v>76</v>
      </c>
      <c r="AY132" s="202" t="s">
        <v>134</v>
      </c>
    </row>
    <row r="133" spans="1:65" s="14" customFormat="1" ht="11.25">
      <c r="B133" s="203"/>
      <c r="C133" s="204"/>
      <c r="D133" s="193" t="s">
        <v>145</v>
      </c>
      <c r="E133" s="205" t="s">
        <v>19</v>
      </c>
      <c r="F133" s="206" t="s">
        <v>147</v>
      </c>
      <c r="G133" s="204"/>
      <c r="H133" s="207">
        <v>2.5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145</v>
      </c>
      <c r="AU133" s="213" t="s">
        <v>86</v>
      </c>
      <c r="AV133" s="14" t="s">
        <v>141</v>
      </c>
      <c r="AW133" s="14" t="s">
        <v>37</v>
      </c>
      <c r="AX133" s="14" t="s">
        <v>84</v>
      </c>
      <c r="AY133" s="213" t="s">
        <v>134</v>
      </c>
    </row>
    <row r="134" spans="1:65" s="2" customFormat="1" ht="16.5" customHeight="1">
      <c r="A134" s="33"/>
      <c r="B134" s="34"/>
      <c r="C134" s="214" t="s">
        <v>211</v>
      </c>
      <c r="D134" s="214" t="s">
        <v>268</v>
      </c>
      <c r="E134" s="215" t="s">
        <v>269</v>
      </c>
      <c r="F134" s="216" t="s">
        <v>270</v>
      </c>
      <c r="G134" s="217" t="s">
        <v>271</v>
      </c>
      <c r="H134" s="218">
        <v>0.05</v>
      </c>
      <c r="I134" s="219"/>
      <c r="J134" s="220">
        <f>ROUND(I134*H134,2)</f>
        <v>0</v>
      </c>
      <c r="K134" s="216" t="s">
        <v>140</v>
      </c>
      <c r="L134" s="221"/>
      <c r="M134" s="222" t="s">
        <v>19</v>
      </c>
      <c r="N134" s="223" t="s">
        <v>47</v>
      </c>
      <c r="O134" s="63"/>
      <c r="P134" s="182">
        <f>O134*H134</f>
        <v>0</v>
      </c>
      <c r="Q134" s="182">
        <v>1E-3</v>
      </c>
      <c r="R134" s="182">
        <f>Q134*H134</f>
        <v>5.0000000000000002E-5</v>
      </c>
      <c r="S134" s="182">
        <v>0</v>
      </c>
      <c r="T134" s="18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4" t="s">
        <v>185</v>
      </c>
      <c r="AT134" s="184" t="s">
        <v>268</v>
      </c>
      <c r="AU134" s="184" t="s">
        <v>86</v>
      </c>
      <c r="AY134" s="16" t="s">
        <v>134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6" t="s">
        <v>84</v>
      </c>
      <c r="BK134" s="185">
        <f>ROUND(I134*H134,2)</f>
        <v>0</v>
      </c>
      <c r="BL134" s="16" t="s">
        <v>141</v>
      </c>
      <c r="BM134" s="184" t="s">
        <v>599</v>
      </c>
    </row>
    <row r="135" spans="1:65" s="13" customFormat="1" ht="11.25">
      <c r="B135" s="191"/>
      <c r="C135" s="192"/>
      <c r="D135" s="193" t="s">
        <v>145</v>
      </c>
      <c r="E135" s="194" t="s">
        <v>19</v>
      </c>
      <c r="F135" s="195" t="s">
        <v>600</v>
      </c>
      <c r="G135" s="192"/>
      <c r="H135" s="196">
        <v>0.05</v>
      </c>
      <c r="I135" s="197"/>
      <c r="J135" s="192"/>
      <c r="K135" s="192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145</v>
      </c>
      <c r="AU135" s="202" t="s">
        <v>86</v>
      </c>
      <c r="AV135" s="13" t="s">
        <v>86</v>
      </c>
      <c r="AW135" s="13" t="s">
        <v>37</v>
      </c>
      <c r="AX135" s="13" t="s">
        <v>84</v>
      </c>
      <c r="AY135" s="202" t="s">
        <v>134</v>
      </c>
    </row>
    <row r="136" spans="1:65" s="2" customFormat="1" ht="21.75" customHeight="1">
      <c r="A136" s="33"/>
      <c r="B136" s="34"/>
      <c r="C136" s="173" t="s">
        <v>221</v>
      </c>
      <c r="D136" s="173" t="s">
        <v>136</v>
      </c>
      <c r="E136" s="174" t="s">
        <v>275</v>
      </c>
      <c r="F136" s="175" t="s">
        <v>276</v>
      </c>
      <c r="G136" s="176" t="s">
        <v>139</v>
      </c>
      <c r="H136" s="177">
        <v>20</v>
      </c>
      <c r="I136" s="178"/>
      <c r="J136" s="179">
        <f>ROUND(I136*H136,2)</f>
        <v>0</v>
      </c>
      <c r="K136" s="175" t="s">
        <v>140</v>
      </c>
      <c r="L136" s="38"/>
      <c r="M136" s="180" t="s">
        <v>19</v>
      </c>
      <c r="N136" s="181" t="s">
        <v>47</v>
      </c>
      <c r="O136" s="63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4" t="s">
        <v>141</v>
      </c>
      <c r="AT136" s="184" t="s">
        <v>136</v>
      </c>
      <c r="AU136" s="184" t="s">
        <v>86</v>
      </c>
      <c r="AY136" s="16" t="s">
        <v>134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6" t="s">
        <v>84</v>
      </c>
      <c r="BK136" s="185">
        <f>ROUND(I136*H136,2)</f>
        <v>0</v>
      </c>
      <c r="BL136" s="16" t="s">
        <v>141</v>
      </c>
      <c r="BM136" s="184" t="s">
        <v>601</v>
      </c>
    </row>
    <row r="137" spans="1:65" s="2" customFormat="1" ht="11.25">
      <c r="A137" s="33"/>
      <c r="B137" s="34"/>
      <c r="C137" s="35"/>
      <c r="D137" s="186" t="s">
        <v>143</v>
      </c>
      <c r="E137" s="35"/>
      <c r="F137" s="187" t="s">
        <v>278</v>
      </c>
      <c r="G137" s="35"/>
      <c r="H137" s="35"/>
      <c r="I137" s="188"/>
      <c r="J137" s="35"/>
      <c r="K137" s="35"/>
      <c r="L137" s="38"/>
      <c r="M137" s="189"/>
      <c r="N137" s="190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143</v>
      </c>
      <c r="AU137" s="16" t="s">
        <v>86</v>
      </c>
    </row>
    <row r="138" spans="1:65" s="13" customFormat="1" ht="11.25">
      <c r="B138" s="191"/>
      <c r="C138" s="192"/>
      <c r="D138" s="193" t="s">
        <v>145</v>
      </c>
      <c r="E138" s="194" t="s">
        <v>19</v>
      </c>
      <c r="F138" s="195" t="s">
        <v>602</v>
      </c>
      <c r="G138" s="192"/>
      <c r="H138" s="196">
        <v>20</v>
      </c>
      <c r="I138" s="197"/>
      <c r="J138" s="192"/>
      <c r="K138" s="192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145</v>
      </c>
      <c r="AU138" s="202" t="s">
        <v>86</v>
      </c>
      <c r="AV138" s="13" t="s">
        <v>86</v>
      </c>
      <c r="AW138" s="13" t="s">
        <v>37</v>
      </c>
      <c r="AX138" s="13" t="s">
        <v>76</v>
      </c>
      <c r="AY138" s="202" t="s">
        <v>134</v>
      </c>
    </row>
    <row r="139" spans="1:65" s="14" customFormat="1" ht="11.25">
      <c r="B139" s="203"/>
      <c r="C139" s="204"/>
      <c r="D139" s="193" t="s">
        <v>145</v>
      </c>
      <c r="E139" s="205" t="s">
        <v>19</v>
      </c>
      <c r="F139" s="206" t="s">
        <v>147</v>
      </c>
      <c r="G139" s="204"/>
      <c r="H139" s="207">
        <v>20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145</v>
      </c>
      <c r="AU139" s="213" t="s">
        <v>86</v>
      </c>
      <c r="AV139" s="14" t="s">
        <v>141</v>
      </c>
      <c r="AW139" s="14" t="s">
        <v>37</v>
      </c>
      <c r="AX139" s="14" t="s">
        <v>84</v>
      </c>
      <c r="AY139" s="213" t="s">
        <v>134</v>
      </c>
    </row>
    <row r="140" spans="1:65" s="12" customFormat="1" ht="22.9" customHeight="1">
      <c r="B140" s="157"/>
      <c r="C140" s="158"/>
      <c r="D140" s="159" t="s">
        <v>75</v>
      </c>
      <c r="E140" s="171" t="s">
        <v>166</v>
      </c>
      <c r="F140" s="171" t="s">
        <v>289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SUM(P141:P160)</f>
        <v>0</v>
      </c>
      <c r="Q140" s="165"/>
      <c r="R140" s="166">
        <f>SUM(R141:R160)</f>
        <v>17.578960000000002</v>
      </c>
      <c r="S140" s="165"/>
      <c r="T140" s="167">
        <f>SUM(T141:T160)</f>
        <v>0</v>
      </c>
      <c r="AR140" s="168" t="s">
        <v>84</v>
      </c>
      <c r="AT140" s="169" t="s">
        <v>75</v>
      </c>
      <c r="AU140" s="169" t="s">
        <v>84</v>
      </c>
      <c r="AY140" s="168" t="s">
        <v>134</v>
      </c>
      <c r="BK140" s="170">
        <f>SUM(BK141:BK160)</f>
        <v>0</v>
      </c>
    </row>
    <row r="141" spans="1:65" s="2" customFormat="1" ht="21.75" customHeight="1">
      <c r="A141" s="33"/>
      <c r="B141" s="34"/>
      <c r="C141" s="173" t="s">
        <v>229</v>
      </c>
      <c r="D141" s="173" t="s">
        <v>136</v>
      </c>
      <c r="E141" s="174" t="s">
        <v>306</v>
      </c>
      <c r="F141" s="175" t="s">
        <v>307</v>
      </c>
      <c r="G141" s="176" t="s">
        <v>139</v>
      </c>
      <c r="H141" s="177">
        <v>20</v>
      </c>
      <c r="I141" s="178"/>
      <c r="J141" s="179">
        <f>ROUND(I141*H141,2)</f>
        <v>0</v>
      </c>
      <c r="K141" s="175" t="s">
        <v>140</v>
      </c>
      <c r="L141" s="38"/>
      <c r="M141" s="180" t="s">
        <v>19</v>
      </c>
      <c r="N141" s="181" t="s">
        <v>47</v>
      </c>
      <c r="O141" s="63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4" t="s">
        <v>141</v>
      </c>
      <c r="AT141" s="184" t="s">
        <v>136</v>
      </c>
      <c r="AU141" s="184" t="s">
        <v>86</v>
      </c>
      <c r="AY141" s="16" t="s">
        <v>134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6" t="s">
        <v>84</v>
      </c>
      <c r="BK141" s="185">
        <f>ROUND(I141*H141,2)</f>
        <v>0</v>
      </c>
      <c r="BL141" s="16" t="s">
        <v>141</v>
      </c>
      <c r="BM141" s="184" t="s">
        <v>603</v>
      </c>
    </row>
    <row r="142" spans="1:65" s="2" customFormat="1" ht="11.25">
      <c r="A142" s="33"/>
      <c r="B142" s="34"/>
      <c r="C142" s="35"/>
      <c r="D142" s="186" t="s">
        <v>143</v>
      </c>
      <c r="E142" s="35"/>
      <c r="F142" s="187" t="s">
        <v>309</v>
      </c>
      <c r="G142" s="35"/>
      <c r="H142" s="35"/>
      <c r="I142" s="188"/>
      <c r="J142" s="35"/>
      <c r="K142" s="35"/>
      <c r="L142" s="38"/>
      <c r="M142" s="189"/>
      <c r="N142" s="190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143</v>
      </c>
      <c r="AU142" s="16" t="s">
        <v>86</v>
      </c>
    </row>
    <row r="143" spans="1:65" s="13" customFormat="1" ht="11.25">
      <c r="B143" s="191"/>
      <c r="C143" s="192"/>
      <c r="D143" s="193" t="s">
        <v>145</v>
      </c>
      <c r="E143" s="194" t="s">
        <v>19</v>
      </c>
      <c r="F143" s="195" t="s">
        <v>604</v>
      </c>
      <c r="G143" s="192"/>
      <c r="H143" s="196">
        <v>20</v>
      </c>
      <c r="I143" s="197"/>
      <c r="J143" s="192"/>
      <c r="K143" s="192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145</v>
      </c>
      <c r="AU143" s="202" t="s">
        <v>86</v>
      </c>
      <c r="AV143" s="13" t="s">
        <v>86</v>
      </c>
      <c r="AW143" s="13" t="s">
        <v>37</v>
      </c>
      <c r="AX143" s="13" t="s">
        <v>76</v>
      </c>
      <c r="AY143" s="202" t="s">
        <v>134</v>
      </c>
    </row>
    <row r="144" spans="1:65" s="14" customFormat="1" ht="11.25">
      <c r="B144" s="203"/>
      <c r="C144" s="204"/>
      <c r="D144" s="193" t="s">
        <v>145</v>
      </c>
      <c r="E144" s="205" t="s">
        <v>19</v>
      </c>
      <c r="F144" s="206" t="s">
        <v>147</v>
      </c>
      <c r="G144" s="204"/>
      <c r="H144" s="207">
        <v>20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145</v>
      </c>
      <c r="AU144" s="213" t="s">
        <v>86</v>
      </c>
      <c r="AV144" s="14" t="s">
        <v>141</v>
      </c>
      <c r="AW144" s="14" t="s">
        <v>37</v>
      </c>
      <c r="AX144" s="14" t="s">
        <v>84</v>
      </c>
      <c r="AY144" s="213" t="s">
        <v>134</v>
      </c>
    </row>
    <row r="145" spans="1:65" s="2" customFormat="1" ht="21.75" customHeight="1">
      <c r="A145" s="33"/>
      <c r="B145" s="34"/>
      <c r="C145" s="173" t="s">
        <v>237</v>
      </c>
      <c r="D145" s="173" t="s">
        <v>136</v>
      </c>
      <c r="E145" s="174" t="s">
        <v>605</v>
      </c>
      <c r="F145" s="175" t="s">
        <v>606</v>
      </c>
      <c r="G145" s="176" t="s">
        <v>139</v>
      </c>
      <c r="H145" s="177">
        <v>20</v>
      </c>
      <c r="I145" s="178"/>
      <c r="J145" s="179">
        <f>ROUND(I145*H145,2)</f>
        <v>0</v>
      </c>
      <c r="K145" s="175" t="s">
        <v>140</v>
      </c>
      <c r="L145" s="38"/>
      <c r="M145" s="180" t="s">
        <v>19</v>
      </c>
      <c r="N145" s="181" t="s">
        <v>47</v>
      </c>
      <c r="O145" s="63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4" t="s">
        <v>141</v>
      </c>
      <c r="AT145" s="184" t="s">
        <v>136</v>
      </c>
      <c r="AU145" s="184" t="s">
        <v>86</v>
      </c>
      <c r="AY145" s="16" t="s">
        <v>134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6" t="s">
        <v>84</v>
      </c>
      <c r="BK145" s="185">
        <f>ROUND(I145*H145,2)</f>
        <v>0</v>
      </c>
      <c r="BL145" s="16" t="s">
        <v>141</v>
      </c>
      <c r="BM145" s="184" t="s">
        <v>607</v>
      </c>
    </row>
    <row r="146" spans="1:65" s="2" customFormat="1" ht="11.25">
      <c r="A146" s="33"/>
      <c r="B146" s="34"/>
      <c r="C146" s="35"/>
      <c r="D146" s="186" t="s">
        <v>143</v>
      </c>
      <c r="E146" s="35"/>
      <c r="F146" s="187" t="s">
        <v>608</v>
      </c>
      <c r="G146" s="35"/>
      <c r="H146" s="35"/>
      <c r="I146" s="188"/>
      <c r="J146" s="35"/>
      <c r="K146" s="35"/>
      <c r="L146" s="38"/>
      <c r="M146" s="189"/>
      <c r="N146" s="190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143</v>
      </c>
      <c r="AU146" s="16" t="s">
        <v>86</v>
      </c>
    </row>
    <row r="147" spans="1:65" s="13" customFormat="1" ht="11.25">
      <c r="B147" s="191"/>
      <c r="C147" s="192"/>
      <c r="D147" s="193" t="s">
        <v>145</v>
      </c>
      <c r="E147" s="194" t="s">
        <v>19</v>
      </c>
      <c r="F147" s="195" t="s">
        <v>609</v>
      </c>
      <c r="G147" s="192"/>
      <c r="H147" s="196">
        <v>20</v>
      </c>
      <c r="I147" s="197"/>
      <c r="J147" s="192"/>
      <c r="K147" s="192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145</v>
      </c>
      <c r="AU147" s="202" t="s">
        <v>86</v>
      </c>
      <c r="AV147" s="13" t="s">
        <v>86</v>
      </c>
      <c r="AW147" s="13" t="s">
        <v>37</v>
      </c>
      <c r="AX147" s="13" t="s">
        <v>76</v>
      </c>
      <c r="AY147" s="202" t="s">
        <v>134</v>
      </c>
    </row>
    <row r="148" spans="1:65" s="14" customFormat="1" ht="11.25">
      <c r="B148" s="203"/>
      <c r="C148" s="204"/>
      <c r="D148" s="193" t="s">
        <v>145</v>
      </c>
      <c r="E148" s="205" t="s">
        <v>19</v>
      </c>
      <c r="F148" s="206" t="s">
        <v>147</v>
      </c>
      <c r="G148" s="204"/>
      <c r="H148" s="207">
        <v>20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145</v>
      </c>
      <c r="AU148" s="213" t="s">
        <v>86</v>
      </c>
      <c r="AV148" s="14" t="s">
        <v>141</v>
      </c>
      <c r="AW148" s="14" t="s">
        <v>37</v>
      </c>
      <c r="AX148" s="14" t="s">
        <v>84</v>
      </c>
      <c r="AY148" s="213" t="s">
        <v>134</v>
      </c>
    </row>
    <row r="149" spans="1:65" s="2" customFormat="1" ht="37.9" customHeight="1">
      <c r="A149" s="33"/>
      <c r="B149" s="34"/>
      <c r="C149" s="173" t="s">
        <v>245</v>
      </c>
      <c r="D149" s="173" t="s">
        <v>136</v>
      </c>
      <c r="E149" s="174" t="s">
        <v>380</v>
      </c>
      <c r="F149" s="175" t="s">
        <v>381</v>
      </c>
      <c r="G149" s="176" t="s">
        <v>139</v>
      </c>
      <c r="H149" s="177">
        <v>20</v>
      </c>
      <c r="I149" s="178"/>
      <c r="J149" s="179">
        <f>ROUND(I149*H149,2)</f>
        <v>0</v>
      </c>
      <c r="K149" s="175" t="s">
        <v>140</v>
      </c>
      <c r="L149" s="38"/>
      <c r="M149" s="180" t="s">
        <v>19</v>
      </c>
      <c r="N149" s="181" t="s">
        <v>47</v>
      </c>
      <c r="O149" s="63"/>
      <c r="P149" s="182">
        <f>O149*H149</f>
        <v>0</v>
      </c>
      <c r="Q149" s="182">
        <v>9.0620000000000006E-2</v>
      </c>
      <c r="R149" s="182">
        <f>Q149*H149</f>
        <v>1.8124000000000002</v>
      </c>
      <c r="S149" s="182">
        <v>0</v>
      </c>
      <c r="T149" s="18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4" t="s">
        <v>141</v>
      </c>
      <c r="AT149" s="184" t="s">
        <v>136</v>
      </c>
      <c r="AU149" s="184" t="s">
        <v>86</v>
      </c>
      <c r="AY149" s="16" t="s">
        <v>134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6" t="s">
        <v>84</v>
      </c>
      <c r="BK149" s="185">
        <f>ROUND(I149*H149,2)</f>
        <v>0</v>
      </c>
      <c r="BL149" s="16" t="s">
        <v>141</v>
      </c>
      <c r="BM149" s="184" t="s">
        <v>610</v>
      </c>
    </row>
    <row r="150" spans="1:65" s="2" customFormat="1" ht="11.25">
      <c r="A150" s="33"/>
      <c r="B150" s="34"/>
      <c r="C150" s="35"/>
      <c r="D150" s="186" t="s">
        <v>143</v>
      </c>
      <c r="E150" s="35"/>
      <c r="F150" s="187" t="s">
        <v>383</v>
      </c>
      <c r="G150" s="35"/>
      <c r="H150" s="35"/>
      <c r="I150" s="188"/>
      <c r="J150" s="35"/>
      <c r="K150" s="35"/>
      <c r="L150" s="38"/>
      <c r="M150" s="189"/>
      <c r="N150" s="190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143</v>
      </c>
      <c r="AU150" s="16" t="s">
        <v>86</v>
      </c>
    </row>
    <row r="151" spans="1:65" s="13" customFormat="1" ht="11.25">
      <c r="B151" s="191"/>
      <c r="C151" s="192"/>
      <c r="D151" s="193" t="s">
        <v>145</v>
      </c>
      <c r="E151" s="194" t="s">
        <v>19</v>
      </c>
      <c r="F151" s="195" t="s">
        <v>604</v>
      </c>
      <c r="G151" s="192"/>
      <c r="H151" s="196">
        <v>20</v>
      </c>
      <c r="I151" s="197"/>
      <c r="J151" s="192"/>
      <c r="K151" s="192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145</v>
      </c>
      <c r="AU151" s="202" t="s">
        <v>86</v>
      </c>
      <c r="AV151" s="13" t="s">
        <v>86</v>
      </c>
      <c r="AW151" s="13" t="s">
        <v>37</v>
      </c>
      <c r="AX151" s="13" t="s">
        <v>76</v>
      </c>
      <c r="AY151" s="202" t="s">
        <v>134</v>
      </c>
    </row>
    <row r="152" spans="1:65" s="14" customFormat="1" ht="11.25">
      <c r="B152" s="203"/>
      <c r="C152" s="204"/>
      <c r="D152" s="193" t="s">
        <v>145</v>
      </c>
      <c r="E152" s="205" t="s">
        <v>19</v>
      </c>
      <c r="F152" s="206" t="s">
        <v>147</v>
      </c>
      <c r="G152" s="204"/>
      <c r="H152" s="207">
        <v>20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145</v>
      </c>
      <c r="AU152" s="213" t="s">
        <v>86</v>
      </c>
      <c r="AV152" s="14" t="s">
        <v>141</v>
      </c>
      <c r="AW152" s="14" t="s">
        <v>37</v>
      </c>
      <c r="AX152" s="14" t="s">
        <v>84</v>
      </c>
      <c r="AY152" s="213" t="s">
        <v>134</v>
      </c>
    </row>
    <row r="153" spans="1:65" s="2" customFormat="1" ht="16.5" customHeight="1">
      <c r="A153" s="33"/>
      <c r="B153" s="34"/>
      <c r="C153" s="214" t="s">
        <v>250</v>
      </c>
      <c r="D153" s="214" t="s">
        <v>268</v>
      </c>
      <c r="E153" s="215" t="s">
        <v>611</v>
      </c>
      <c r="F153" s="216" t="s">
        <v>612</v>
      </c>
      <c r="G153" s="217" t="s">
        <v>139</v>
      </c>
      <c r="H153" s="218">
        <v>20.6</v>
      </c>
      <c r="I153" s="219"/>
      <c r="J153" s="220">
        <f>ROUND(I153*H153,2)</f>
        <v>0</v>
      </c>
      <c r="K153" s="216" t="s">
        <v>140</v>
      </c>
      <c r="L153" s="221"/>
      <c r="M153" s="222" t="s">
        <v>19</v>
      </c>
      <c r="N153" s="223" t="s">
        <v>47</v>
      </c>
      <c r="O153" s="63"/>
      <c r="P153" s="182">
        <f>O153*H153</f>
        <v>0</v>
      </c>
      <c r="Q153" s="182">
        <v>0.17599999999999999</v>
      </c>
      <c r="R153" s="182">
        <f>Q153*H153</f>
        <v>3.6255999999999999</v>
      </c>
      <c r="S153" s="182">
        <v>0</v>
      </c>
      <c r="T153" s="18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4" t="s">
        <v>185</v>
      </c>
      <c r="AT153" s="184" t="s">
        <v>268</v>
      </c>
      <c r="AU153" s="184" t="s">
        <v>86</v>
      </c>
      <c r="AY153" s="16" t="s">
        <v>134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6" t="s">
        <v>84</v>
      </c>
      <c r="BK153" s="185">
        <f>ROUND(I153*H153,2)</f>
        <v>0</v>
      </c>
      <c r="BL153" s="16" t="s">
        <v>141</v>
      </c>
      <c r="BM153" s="184" t="s">
        <v>613</v>
      </c>
    </row>
    <row r="154" spans="1:65" s="13" customFormat="1" ht="11.25">
      <c r="B154" s="191"/>
      <c r="C154" s="192"/>
      <c r="D154" s="193" t="s">
        <v>145</v>
      </c>
      <c r="E154" s="194" t="s">
        <v>19</v>
      </c>
      <c r="F154" s="195" t="s">
        <v>614</v>
      </c>
      <c r="G154" s="192"/>
      <c r="H154" s="196">
        <v>20.6</v>
      </c>
      <c r="I154" s="197"/>
      <c r="J154" s="192"/>
      <c r="K154" s="192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145</v>
      </c>
      <c r="AU154" s="202" t="s">
        <v>86</v>
      </c>
      <c r="AV154" s="13" t="s">
        <v>86</v>
      </c>
      <c r="AW154" s="13" t="s">
        <v>37</v>
      </c>
      <c r="AX154" s="13" t="s">
        <v>84</v>
      </c>
      <c r="AY154" s="202" t="s">
        <v>134</v>
      </c>
    </row>
    <row r="155" spans="1:65" s="2" customFormat="1" ht="16.5" customHeight="1">
      <c r="A155" s="33"/>
      <c r="B155" s="34"/>
      <c r="C155" s="173" t="s">
        <v>257</v>
      </c>
      <c r="D155" s="173" t="s">
        <v>136</v>
      </c>
      <c r="E155" s="174" t="s">
        <v>615</v>
      </c>
      <c r="F155" s="175" t="s">
        <v>616</v>
      </c>
      <c r="G155" s="176" t="s">
        <v>285</v>
      </c>
      <c r="H155" s="177">
        <v>6</v>
      </c>
      <c r="I155" s="178"/>
      <c r="J155" s="179">
        <f>ROUND(I155*H155,2)</f>
        <v>0</v>
      </c>
      <c r="K155" s="175" t="s">
        <v>19</v>
      </c>
      <c r="L155" s="38"/>
      <c r="M155" s="180" t="s">
        <v>19</v>
      </c>
      <c r="N155" s="181" t="s">
        <v>47</v>
      </c>
      <c r="O155" s="63"/>
      <c r="P155" s="182">
        <f>O155*H155</f>
        <v>0</v>
      </c>
      <c r="Q155" s="182">
        <v>8.3899999999999999E-3</v>
      </c>
      <c r="R155" s="182">
        <f>Q155*H155</f>
        <v>5.0339999999999996E-2</v>
      </c>
      <c r="S155" s="182">
        <v>0</v>
      </c>
      <c r="T155" s="18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4" t="s">
        <v>141</v>
      </c>
      <c r="AT155" s="184" t="s">
        <v>136</v>
      </c>
      <c r="AU155" s="184" t="s">
        <v>86</v>
      </c>
      <c r="AY155" s="16" t="s">
        <v>134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6" t="s">
        <v>84</v>
      </c>
      <c r="BK155" s="185">
        <f>ROUND(I155*H155,2)</f>
        <v>0</v>
      </c>
      <c r="BL155" s="16" t="s">
        <v>141</v>
      </c>
      <c r="BM155" s="184" t="s">
        <v>617</v>
      </c>
    </row>
    <row r="156" spans="1:65" s="2" customFormat="1" ht="24.2" customHeight="1">
      <c r="A156" s="33"/>
      <c r="B156" s="34"/>
      <c r="C156" s="214" t="s">
        <v>263</v>
      </c>
      <c r="D156" s="214" t="s">
        <v>268</v>
      </c>
      <c r="E156" s="215" t="s">
        <v>618</v>
      </c>
      <c r="F156" s="216" t="s">
        <v>619</v>
      </c>
      <c r="G156" s="217" t="s">
        <v>620</v>
      </c>
      <c r="H156" s="218">
        <v>2</v>
      </c>
      <c r="I156" s="219"/>
      <c r="J156" s="220">
        <f>ROUND(I156*H156,2)</f>
        <v>0</v>
      </c>
      <c r="K156" s="216" t="s">
        <v>19</v>
      </c>
      <c r="L156" s="221"/>
      <c r="M156" s="222" t="s">
        <v>19</v>
      </c>
      <c r="N156" s="223" t="s">
        <v>47</v>
      </c>
      <c r="O156" s="63"/>
      <c r="P156" s="182">
        <f>O156*H156</f>
        <v>0</v>
      </c>
      <c r="Q156" s="182">
        <v>1</v>
      </c>
      <c r="R156" s="182">
        <f>Q156*H156</f>
        <v>2</v>
      </c>
      <c r="S156" s="182">
        <v>0</v>
      </c>
      <c r="T156" s="18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4" t="s">
        <v>185</v>
      </c>
      <c r="AT156" s="184" t="s">
        <v>268</v>
      </c>
      <c r="AU156" s="184" t="s">
        <v>86</v>
      </c>
      <c r="AY156" s="16" t="s">
        <v>134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6" t="s">
        <v>84</v>
      </c>
      <c r="BK156" s="185">
        <f>ROUND(I156*H156,2)</f>
        <v>0</v>
      </c>
      <c r="BL156" s="16" t="s">
        <v>141</v>
      </c>
      <c r="BM156" s="184" t="s">
        <v>621</v>
      </c>
    </row>
    <row r="157" spans="1:65" s="2" customFormat="1" ht="48.75">
      <c r="A157" s="33"/>
      <c r="B157" s="34"/>
      <c r="C157" s="35"/>
      <c r="D157" s="193" t="s">
        <v>287</v>
      </c>
      <c r="E157" s="35"/>
      <c r="F157" s="224" t="s">
        <v>622</v>
      </c>
      <c r="G157" s="35"/>
      <c r="H157" s="35"/>
      <c r="I157" s="188"/>
      <c r="J157" s="35"/>
      <c r="K157" s="35"/>
      <c r="L157" s="38"/>
      <c r="M157" s="189"/>
      <c r="N157" s="19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287</v>
      </c>
      <c r="AU157" s="16" t="s">
        <v>86</v>
      </c>
    </row>
    <row r="158" spans="1:65" s="2" customFormat="1" ht="16.5" customHeight="1">
      <c r="A158" s="33"/>
      <c r="B158" s="34"/>
      <c r="C158" s="214" t="s">
        <v>7</v>
      </c>
      <c r="D158" s="214" t="s">
        <v>268</v>
      </c>
      <c r="E158" s="215" t="s">
        <v>623</v>
      </c>
      <c r="F158" s="216" t="s">
        <v>624</v>
      </c>
      <c r="G158" s="217" t="s">
        <v>285</v>
      </c>
      <c r="H158" s="218">
        <v>10</v>
      </c>
      <c r="I158" s="219"/>
      <c r="J158" s="220">
        <f>ROUND(I158*H158,2)</f>
        <v>0</v>
      </c>
      <c r="K158" s="216" t="s">
        <v>19</v>
      </c>
      <c r="L158" s="221"/>
      <c r="M158" s="222" t="s">
        <v>19</v>
      </c>
      <c r="N158" s="223" t="s">
        <v>47</v>
      </c>
      <c r="O158" s="63"/>
      <c r="P158" s="182">
        <f>O158*H158</f>
        <v>0</v>
      </c>
      <c r="Q158" s="182">
        <v>1</v>
      </c>
      <c r="R158" s="182">
        <f>Q158*H158</f>
        <v>10</v>
      </c>
      <c r="S158" s="182">
        <v>0</v>
      </c>
      <c r="T158" s="18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4" t="s">
        <v>185</v>
      </c>
      <c r="AT158" s="184" t="s">
        <v>268</v>
      </c>
      <c r="AU158" s="184" t="s">
        <v>86</v>
      </c>
      <c r="AY158" s="16" t="s">
        <v>134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6" t="s">
        <v>84</v>
      </c>
      <c r="BK158" s="185">
        <f>ROUND(I158*H158,2)</f>
        <v>0</v>
      </c>
      <c r="BL158" s="16" t="s">
        <v>141</v>
      </c>
      <c r="BM158" s="184" t="s">
        <v>625</v>
      </c>
    </row>
    <row r="159" spans="1:65" s="2" customFormat="1" ht="29.25">
      <c r="A159" s="33"/>
      <c r="B159" s="34"/>
      <c r="C159" s="35"/>
      <c r="D159" s="193" t="s">
        <v>287</v>
      </c>
      <c r="E159" s="35"/>
      <c r="F159" s="224" t="s">
        <v>626</v>
      </c>
      <c r="G159" s="35"/>
      <c r="H159" s="35"/>
      <c r="I159" s="188"/>
      <c r="J159" s="35"/>
      <c r="K159" s="35"/>
      <c r="L159" s="38"/>
      <c r="M159" s="189"/>
      <c r="N159" s="190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287</v>
      </c>
      <c r="AU159" s="16" t="s">
        <v>86</v>
      </c>
    </row>
    <row r="160" spans="1:65" s="2" customFormat="1" ht="16.5" customHeight="1">
      <c r="A160" s="33"/>
      <c r="B160" s="34"/>
      <c r="C160" s="173" t="s">
        <v>274</v>
      </c>
      <c r="D160" s="173" t="s">
        <v>136</v>
      </c>
      <c r="E160" s="174" t="s">
        <v>627</v>
      </c>
      <c r="F160" s="175" t="s">
        <v>628</v>
      </c>
      <c r="G160" s="176" t="s">
        <v>629</v>
      </c>
      <c r="H160" s="177">
        <v>1</v>
      </c>
      <c r="I160" s="178"/>
      <c r="J160" s="179">
        <f>ROUND(I160*H160,2)</f>
        <v>0</v>
      </c>
      <c r="K160" s="175" t="s">
        <v>19</v>
      </c>
      <c r="L160" s="38"/>
      <c r="M160" s="180" t="s">
        <v>19</v>
      </c>
      <c r="N160" s="181" t="s">
        <v>47</v>
      </c>
      <c r="O160" s="63"/>
      <c r="P160" s="182">
        <f>O160*H160</f>
        <v>0</v>
      </c>
      <c r="Q160" s="182">
        <v>9.0620000000000006E-2</v>
      </c>
      <c r="R160" s="182">
        <f>Q160*H160</f>
        <v>9.0620000000000006E-2</v>
      </c>
      <c r="S160" s="182">
        <v>0</v>
      </c>
      <c r="T160" s="18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4" t="s">
        <v>141</v>
      </c>
      <c r="AT160" s="184" t="s">
        <v>136</v>
      </c>
      <c r="AU160" s="184" t="s">
        <v>86</v>
      </c>
      <c r="AY160" s="16" t="s">
        <v>134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6" t="s">
        <v>84</v>
      </c>
      <c r="BK160" s="185">
        <f>ROUND(I160*H160,2)</f>
        <v>0</v>
      </c>
      <c r="BL160" s="16" t="s">
        <v>141</v>
      </c>
      <c r="BM160" s="184" t="s">
        <v>630</v>
      </c>
    </row>
    <row r="161" spans="1:65" s="12" customFormat="1" ht="22.9" customHeight="1">
      <c r="B161" s="157"/>
      <c r="C161" s="158"/>
      <c r="D161" s="159" t="s">
        <v>75</v>
      </c>
      <c r="E161" s="171" t="s">
        <v>188</v>
      </c>
      <c r="F161" s="171" t="s">
        <v>385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SUM(P162:P174)</f>
        <v>0</v>
      </c>
      <c r="Q161" s="165"/>
      <c r="R161" s="166">
        <f>SUM(R162:R174)</f>
        <v>3.6047119999999997</v>
      </c>
      <c r="S161" s="165"/>
      <c r="T161" s="167">
        <f>SUM(T162:T174)</f>
        <v>0</v>
      </c>
      <c r="AR161" s="168" t="s">
        <v>84</v>
      </c>
      <c r="AT161" s="169" t="s">
        <v>75</v>
      </c>
      <c r="AU161" s="169" t="s">
        <v>84</v>
      </c>
      <c r="AY161" s="168" t="s">
        <v>134</v>
      </c>
      <c r="BK161" s="170">
        <f>SUM(BK162:BK174)</f>
        <v>0</v>
      </c>
    </row>
    <row r="162" spans="1:65" s="2" customFormat="1" ht="24.2" customHeight="1">
      <c r="A162" s="33"/>
      <c r="B162" s="34"/>
      <c r="C162" s="173" t="s">
        <v>282</v>
      </c>
      <c r="D162" s="173" t="s">
        <v>136</v>
      </c>
      <c r="E162" s="174" t="s">
        <v>477</v>
      </c>
      <c r="F162" s="175" t="s">
        <v>478</v>
      </c>
      <c r="G162" s="176" t="s">
        <v>214</v>
      </c>
      <c r="H162" s="177">
        <v>19</v>
      </c>
      <c r="I162" s="178"/>
      <c r="J162" s="179">
        <f>ROUND(I162*H162,2)</f>
        <v>0</v>
      </c>
      <c r="K162" s="175" t="s">
        <v>140</v>
      </c>
      <c r="L162" s="38"/>
      <c r="M162" s="180" t="s">
        <v>19</v>
      </c>
      <c r="N162" s="181" t="s">
        <v>47</v>
      </c>
      <c r="O162" s="63"/>
      <c r="P162" s="182">
        <f>O162*H162</f>
        <v>0</v>
      </c>
      <c r="Q162" s="182">
        <v>0.14041999999999999</v>
      </c>
      <c r="R162" s="182">
        <f>Q162*H162</f>
        <v>2.66798</v>
      </c>
      <c r="S162" s="182">
        <v>0</v>
      </c>
      <c r="T162" s="18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4" t="s">
        <v>141</v>
      </c>
      <c r="AT162" s="184" t="s">
        <v>136</v>
      </c>
      <c r="AU162" s="184" t="s">
        <v>86</v>
      </c>
      <c r="AY162" s="16" t="s">
        <v>134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6" t="s">
        <v>84</v>
      </c>
      <c r="BK162" s="185">
        <f>ROUND(I162*H162,2)</f>
        <v>0</v>
      </c>
      <c r="BL162" s="16" t="s">
        <v>141</v>
      </c>
      <c r="BM162" s="184" t="s">
        <v>631</v>
      </c>
    </row>
    <row r="163" spans="1:65" s="2" customFormat="1" ht="11.25">
      <c r="A163" s="33"/>
      <c r="B163" s="34"/>
      <c r="C163" s="35"/>
      <c r="D163" s="186" t="s">
        <v>143</v>
      </c>
      <c r="E163" s="35"/>
      <c r="F163" s="187" t="s">
        <v>480</v>
      </c>
      <c r="G163" s="35"/>
      <c r="H163" s="35"/>
      <c r="I163" s="188"/>
      <c r="J163" s="35"/>
      <c r="K163" s="35"/>
      <c r="L163" s="38"/>
      <c r="M163" s="189"/>
      <c r="N163" s="190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143</v>
      </c>
      <c r="AU163" s="16" t="s">
        <v>86</v>
      </c>
    </row>
    <row r="164" spans="1:65" s="13" customFormat="1" ht="11.25">
      <c r="B164" s="191"/>
      <c r="C164" s="192"/>
      <c r="D164" s="193" t="s">
        <v>145</v>
      </c>
      <c r="E164" s="194" t="s">
        <v>19</v>
      </c>
      <c r="F164" s="195" t="s">
        <v>632</v>
      </c>
      <c r="G164" s="192"/>
      <c r="H164" s="196">
        <v>5</v>
      </c>
      <c r="I164" s="197"/>
      <c r="J164" s="192"/>
      <c r="K164" s="192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145</v>
      </c>
      <c r="AU164" s="202" t="s">
        <v>86</v>
      </c>
      <c r="AV164" s="13" t="s">
        <v>86</v>
      </c>
      <c r="AW164" s="13" t="s">
        <v>37</v>
      </c>
      <c r="AX164" s="13" t="s">
        <v>76</v>
      </c>
      <c r="AY164" s="202" t="s">
        <v>134</v>
      </c>
    </row>
    <row r="165" spans="1:65" s="13" customFormat="1" ht="11.25">
      <c r="B165" s="191"/>
      <c r="C165" s="192"/>
      <c r="D165" s="193" t="s">
        <v>145</v>
      </c>
      <c r="E165" s="194" t="s">
        <v>19</v>
      </c>
      <c r="F165" s="195" t="s">
        <v>633</v>
      </c>
      <c r="G165" s="192"/>
      <c r="H165" s="196">
        <v>14</v>
      </c>
      <c r="I165" s="197"/>
      <c r="J165" s="192"/>
      <c r="K165" s="192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145</v>
      </c>
      <c r="AU165" s="202" t="s">
        <v>86</v>
      </c>
      <c r="AV165" s="13" t="s">
        <v>86</v>
      </c>
      <c r="AW165" s="13" t="s">
        <v>37</v>
      </c>
      <c r="AX165" s="13" t="s">
        <v>76</v>
      </c>
      <c r="AY165" s="202" t="s">
        <v>134</v>
      </c>
    </row>
    <row r="166" spans="1:65" s="14" customFormat="1" ht="11.25">
      <c r="B166" s="203"/>
      <c r="C166" s="204"/>
      <c r="D166" s="193" t="s">
        <v>145</v>
      </c>
      <c r="E166" s="205" t="s">
        <v>19</v>
      </c>
      <c r="F166" s="206" t="s">
        <v>147</v>
      </c>
      <c r="G166" s="204"/>
      <c r="H166" s="207">
        <v>19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145</v>
      </c>
      <c r="AU166" s="213" t="s">
        <v>86</v>
      </c>
      <c r="AV166" s="14" t="s">
        <v>141</v>
      </c>
      <c r="AW166" s="14" t="s">
        <v>37</v>
      </c>
      <c r="AX166" s="14" t="s">
        <v>84</v>
      </c>
      <c r="AY166" s="213" t="s">
        <v>134</v>
      </c>
    </row>
    <row r="167" spans="1:65" s="2" customFormat="1" ht="16.5" customHeight="1">
      <c r="A167" s="33"/>
      <c r="B167" s="34"/>
      <c r="C167" s="214" t="s">
        <v>290</v>
      </c>
      <c r="D167" s="214" t="s">
        <v>268</v>
      </c>
      <c r="E167" s="215" t="s">
        <v>634</v>
      </c>
      <c r="F167" s="216" t="s">
        <v>635</v>
      </c>
      <c r="G167" s="217" t="s">
        <v>214</v>
      </c>
      <c r="H167" s="218">
        <v>5.0999999999999996</v>
      </c>
      <c r="I167" s="219"/>
      <c r="J167" s="220">
        <f>ROUND(I167*H167,2)</f>
        <v>0</v>
      </c>
      <c r="K167" s="216" t="s">
        <v>140</v>
      </c>
      <c r="L167" s="221"/>
      <c r="M167" s="222" t="s">
        <v>19</v>
      </c>
      <c r="N167" s="223" t="s">
        <v>47</v>
      </c>
      <c r="O167" s="63"/>
      <c r="P167" s="182">
        <f>O167*H167</f>
        <v>0</v>
      </c>
      <c r="Q167" s="182">
        <v>5.6120000000000003E-2</v>
      </c>
      <c r="R167" s="182">
        <f>Q167*H167</f>
        <v>0.28621200000000002</v>
      </c>
      <c r="S167" s="182">
        <v>0</v>
      </c>
      <c r="T167" s="183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4" t="s">
        <v>185</v>
      </c>
      <c r="AT167" s="184" t="s">
        <v>268</v>
      </c>
      <c r="AU167" s="184" t="s">
        <v>86</v>
      </c>
      <c r="AY167" s="16" t="s">
        <v>134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6" t="s">
        <v>84</v>
      </c>
      <c r="BK167" s="185">
        <f>ROUND(I167*H167,2)</f>
        <v>0</v>
      </c>
      <c r="BL167" s="16" t="s">
        <v>141</v>
      </c>
      <c r="BM167" s="184" t="s">
        <v>636</v>
      </c>
    </row>
    <row r="168" spans="1:65" s="13" customFormat="1" ht="11.25">
      <c r="B168" s="191"/>
      <c r="C168" s="192"/>
      <c r="D168" s="193" t="s">
        <v>145</v>
      </c>
      <c r="E168" s="194" t="s">
        <v>19</v>
      </c>
      <c r="F168" s="195" t="s">
        <v>471</v>
      </c>
      <c r="G168" s="192"/>
      <c r="H168" s="196">
        <v>5.0999999999999996</v>
      </c>
      <c r="I168" s="197"/>
      <c r="J168" s="192"/>
      <c r="K168" s="192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145</v>
      </c>
      <c r="AU168" s="202" t="s">
        <v>86</v>
      </c>
      <c r="AV168" s="13" t="s">
        <v>86</v>
      </c>
      <c r="AW168" s="13" t="s">
        <v>37</v>
      </c>
      <c r="AX168" s="13" t="s">
        <v>84</v>
      </c>
      <c r="AY168" s="202" t="s">
        <v>134</v>
      </c>
    </row>
    <row r="169" spans="1:65" s="2" customFormat="1" ht="16.5" customHeight="1">
      <c r="A169" s="33"/>
      <c r="B169" s="34"/>
      <c r="C169" s="214" t="s">
        <v>296</v>
      </c>
      <c r="D169" s="214" t="s">
        <v>268</v>
      </c>
      <c r="E169" s="215" t="s">
        <v>483</v>
      </c>
      <c r="F169" s="216" t="s">
        <v>484</v>
      </c>
      <c r="G169" s="217" t="s">
        <v>214</v>
      </c>
      <c r="H169" s="218">
        <v>14.28</v>
      </c>
      <c r="I169" s="219"/>
      <c r="J169" s="220">
        <f>ROUND(I169*H169,2)</f>
        <v>0</v>
      </c>
      <c r="K169" s="216" t="s">
        <v>140</v>
      </c>
      <c r="L169" s="221"/>
      <c r="M169" s="222" t="s">
        <v>19</v>
      </c>
      <c r="N169" s="223" t="s">
        <v>47</v>
      </c>
      <c r="O169" s="63"/>
      <c r="P169" s="182">
        <f>O169*H169</f>
        <v>0</v>
      </c>
      <c r="Q169" s="182">
        <v>4.4999999999999998E-2</v>
      </c>
      <c r="R169" s="182">
        <f>Q169*H169</f>
        <v>0.64259999999999995</v>
      </c>
      <c r="S169" s="182">
        <v>0</v>
      </c>
      <c r="T169" s="183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4" t="s">
        <v>185</v>
      </c>
      <c r="AT169" s="184" t="s">
        <v>268</v>
      </c>
      <c r="AU169" s="184" t="s">
        <v>86</v>
      </c>
      <c r="AY169" s="16" t="s">
        <v>134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6" t="s">
        <v>84</v>
      </c>
      <c r="BK169" s="185">
        <f>ROUND(I169*H169,2)</f>
        <v>0</v>
      </c>
      <c r="BL169" s="16" t="s">
        <v>141</v>
      </c>
      <c r="BM169" s="184" t="s">
        <v>637</v>
      </c>
    </row>
    <row r="170" spans="1:65" s="13" customFormat="1" ht="11.25">
      <c r="B170" s="191"/>
      <c r="C170" s="192"/>
      <c r="D170" s="193" t="s">
        <v>145</v>
      </c>
      <c r="E170" s="194" t="s">
        <v>19</v>
      </c>
      <c r="F170" s="195" t="s">
        <v>638</v>
      </c>
      <c r="G170" s="192"/>
      <c r="H170" s="196">
        <v>14.28</v>
      </c>
      <c r="I170" s="197"/>
      <c r="J170" s="192"/>
      <c r="K170" s="192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145</v>
      </c>
      <c r="AU170" s="202" t="s">
        <v>86</v>
      </c>
      <c r="AV170" s="13" t="s">
        <v>86</v>
      </c>
      <c r="AW170" s="13" t="s">
        <v>37</v>
      </c>
      <c r="AX170" s="13" t="s">
        <v>84</v>
      </c>
      <c r="AY170" s="202" t="s">
        <v>134</v>
      </c>
    </row>
    <row r="171" spans="1:65" s="2" customFormat="1" ht="16.5" customHeight="1">
      <c r="A171" s="33"/>
      <c r="B171" s="34"/>
      <c r="C171" s="173" t="s">
        <v>305</v>
      </c>
      <c r="D171" s="173" t="s">
        <v>136</v>
      </c>
      <c r="E171" s="174" t="s">
        <v>488</v>
      </c>
      <c r="F171" s="175" t="s">
        <v>489</v>
      </c>
      <c r="G171" s="176" t="s">
        <v>139</v>
      </c>
      <c r="H171" s="177">
        <v>22</v>
      </c>
      <c r="I171" s="178"/>
      <c r="J171" s="179">
        <f>ROUND(I171*H171,2)</f>
        <v>0</v>
      </c>
      <c r="K171" s="175" t="s">
        <v>140</v>
      </c>
      <c r="L171" s="38"/>
      <c r="M171" s="180" t="s">
        <v>19</v>
      </c>
      <c r="N171" s="181" t="s">
        <v>47</v>
      </c>
      <c r="O171" s="63"/>
      <c r="P171" s="182">
        <f>O171*H171</f>
        <v>0</v>
      </c>
      <c r="Q171" s="182">
        <v>3.6000000000000002E-4</v>
      </c>
      <c r="R171" s="182">
        <f>Q171*H171</f>
        <v>7.92E-3</v>
      </c>
      <c r="S171" s="182">
        <v>0</v>
      </c>
      <c r="T171" s="18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4" t="s">
        <v>141</v>
      </c>
      <c r="AT171" s="184" t="s">
        <v>136</v>
      </c>
      <c r="AU171" s="184" t="s">
        <v>86</v>
      </c>
      <c r="AY171" s="16" t="s">
        <v>134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6" t="s">
        <v>84</v>
      </c>
      <c r="BK171" s="185">
        <f>ROUND(I171*H171,2)</f>
        <v>0</v>
      </c>
      <c r="BL171" s="16" t="s">
        <v>141</v>
      </c>
      <c r="BM171" s="184" t="s">
        <v>639</v>
      </c>
    </row>
    <row r="172" spans="1:65" s="2" customFormat="1" ht="11.25">
      <c r="A172" s="33"/>
      <c r="B172" s="34"/>
      <c r="C172" s="35"/>
      <c r="D172" s="186" t="s">
        <v>143</v>
      </c>
      <c r="E172" s="35"/>
      <c r="F172" s="187" t="s">
        <v>491</v>
      </c>
      <c r="G172" s="35"/>
      <c r="H172" s="35"/>
      <c r="I172" s="188"/>
      <c r="J172" s="35"/>
      <c r="K172" s="35"/>
      <c r="L172" s="38"/>
      <c r="M172" s="189"/>
      <c r="N172" s="190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143</v>
      </c>
      <c r="AU172" s="16" t="s">
        <v>86</v>
      </c>
    </row>
    <row r="173" spans="1:65" s="13" customFormat="1" ht="11.25">
      <c r="B173" s="191"/>
      <c r="C173" s="192"/>
      <c r="D173" s="193" t="s">
        <v>145</v>
      </c>
      <c r="E173" s="194" t="s">
        <v>19</v>
      </c>
      <c r="F173" s="195" t="s">
        <v>640</v>
      </c>
      <c r="G173" s="192"/>
      <c r="H173" s="196">
        <v>22</v>
      </c>
      <c r="I173" s="197"/>
      <c r="J173" s="192"/>
      <c r="K173" s="192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145</v>
      </c>
      <c r="AU173" s="202" t="s">
        <v>86</v>
      </c>
      <c r="AV173" s="13" t="s">
        <v>86</v>
      </c>
      <c r="AW173" s="13" t="s">
        <v>37</v>
      </c>
      <c r="AX173" s="13" t="s">
        <v>76</v>
      </c>
      <c r="AY173" s="202" t="s">
        <v>134</v>
      </c>
    </row>
    <row r="174" spans="1:65" s="14" customFormat="1" ht="11.25">
      <c r="B174" s="203"/>
      <c r="C174" s="204"/>
      <c r="D174" s="193" t="s">
        <v>145</v>
      </c>
      <c r="E174" s="205" t="s">
        <v>19</v>
      </c>
      <c r="F174" s="206" t="s">
        <v>147</v>
      </c>
      <c r="G174" s="204"/>
      <c r="H174" s="207">
        <v>22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145</v>
      </c>
      <c r="AU174" s="213" t="s">
        <v>86</v>
      </c>
      <c r="AV174" s="14" t="s">
        <v>141</v>
      </c>
      <c r="AW174" s="14" t="s">
        <v>37</v>
      </c>
      <c r="AX174" s="14" t="s">
        <v>84</v>
      </c>
      <c r="AY174" s="213" t="s">
        <v>134</v>
      </c>
    </row>
    <row r="175" spans="1:65" s="12" customFormat="1" ht="22.9" customHeight="1">
      <c r="B175" s="157"/>
      <c r="C175" s="158"/>
      <c r="D175" s="159" t="s">
        <v>75</v>
      </c>
      <c r="E175" s="171" t="s">
        <v>524</v>
      </c>
      <c r="F175" s="171" t="s">
        <v>525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SUM(P176:P195)</f>
        <v>0</v>
      </c>
      <c r="Q175" s="165"/>
      <c r="R175" s="166">
        <f>SUM(R176:R195)</f>
        <v>0</v>
      </c>
      <c r="S175" s="165"/>
      <c r="T175" s="167">
        <f>SUM(T176:T195)</f>
        <v>0</v>
      </c>
      <c r="AR175" s="168" t="s">
        <v>84</v>
      </c>
      <c r="AT175" s="169" t="s">
        <v>75</v>
      </c>
      <c r="AU175" s="169" t="s">
        <v>84</v>
      </c>
      <c r="AY175" s="168" t="s">
        <v>134</v>
      </c>
      <c r="BK175" s="170">
        <f>SUM(BK176:BK195)</f>
        <v>0</v>
      </c>
    </row>
    <row r="176" spans="1:65" s="2" customFormat="1" ht="24.2" customHeight="1">
      <c r="A176" s="33"/>
      <c r="B176" s="34"/>
      <c r="C176" s="173" t="s">
        <v>310</v>
      </c>
      <c r="D176" s="173" t="s">
        <v>136</v>
      </c>
      <c r="E176" s="174" t="s">
        <v>527</v>
      </c>
      <c r="F176" s="175" t="s">
        <v>528</v>
      </c>
      <c r="G176" s="176" t="s">
        <v>253</v>
      </c>
      <c r="H176" s="177">
        <v>7.3419999999999996</v>
      </c>
      <c r="I176" s="178"/>
      <c r="J176" s="179">
        <f>ROUND(I176*H176,2)</f>
        <v>0</v>
      </c>
      <c r="K176" s="175" t="s">
        <v>140</v>
      </c>
      <c r="L176" s="38"/>
      <c r="M176" s="180" t="s">
        <v>19</v>
      </c>
      <c r="N176" s="181" t="s">
        <v>47</v>
      </c>
      <c r="O176" s="63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4" t="s">
        <v>141</v>
      </c>
      <c r="AT176" s="184" t="s">
        <v>136</v>
      </c>
      <c r="AU176" s="184" t="s">
        <v>86</v>
      </c>
      <c r="AY176" s="16" t="s">
        <v>134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6" t="s">
        <v>84</v>
      </c>
      <c r="BK176" s="185">
        <f>ROUND(I176*H176,2)</f>
        <v>0</v>
      </c>
      <c r="BL176" s="16" t="s">
        <v>141</v>
      </c>
      <c r="BM176" s="184" t="s">
        <v>641</v>
      </c>
    </row>
    <row r="177" spans="1:65" s="2" customFormat="1" ht="11.25">
      <c r="A177" s="33"/>
      <c r="B177" s="34"/>
      <c r="C177" s="35"/>
      <c r="D177" s="186" t="s">
        <v>143</v>
      </c>
      <c r="E177" s="35"/>
      <c r="F177" s="187" t="s">
        <v>530</v>
      </c>
      <c r="G177" s="35"/>
      <c r="H177" s="35"/>
      <c r="I177" s="188"/>
      <c r="J177" s="35"/>
      <c r="K177" s="35"/>
      <c r="L177" s="38"/>
      <c r="M177" s="189"/>
      <c r="N177" s="190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143</v>
      </c>
      <c r="AU177" s="16" t="s">
        <v>86</v>
      </c>
    </row>
    <row r="178" spans="1:65" s="2" customFormat="1" ht="24.2" customHeight="1">
      <c r="A178" s="33"/>
      <c r="B178" s="34"/>
      <c r="C178" s="173" t="s">
        <v>316</v>
      </c>
      <c r="D178" s="173" t="s">
        <v>136</v>
      </c>
      <c r="E178" s="174" t="s">
        <v>532</v>
      </c>
      <c r="F178" s="175" t="s">
        <v>533</v>
      </c>
      <c r="G178" s="176" t="s">
        <v>253</v>
      </c>
      <c r="H178" s="177">
        <v>29.367999999999999</v>
      </c>
      <c r="I178" s="178"/>
      <c r="J178" s="179">
        <f>ROUND(I178*H178,2)</f>
        <v>0</v>
      </c>
      <c r="K178" s="175" t="s">
        <v>140</v>
      </c>
      <c r="L178" s="38"/>
      <c r="M178" s="180" t="s">
        <v>19</v>
      </c>
      <c r="N178" s="181" t="s">
        <v>47</v>
      </c>
      <c r="O178" s="63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4" t="s">
        <v>141</v>
      </c>
      <c r="AT178" s="184" t="s">
        <v>136</v>
      </c>
      <c r="AU178" s="184" t="s">
        <v>86</v>
      </c>
      <c r="AY178" s="16" t="s">
        <v>134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6" t="s">
        <v>84</v>
      </c>
      <c r="BK178" s="185">
        <f>ROUND(I178*H178,2)</f>
        <v>0</v>
      </c>
      <c r="BL178" s="16" t="s">
        <v>141</v>
      </c>
      <c r="BM178" s="184" t="s">
        <v>642</v>
      </c>
    </row>
    <row r="179" spans="1:65" s="2" customFormat="1" ht="11.25">
      <c r="A179" s="33"/>
      <c r="B179" s="34"/>
      <c r="C179" s="35"/>
      <c r="D179" s="186" t="s">
        <v>143</v>
      </c>
      <c r="E179" s="35"/>
      <c r="F179" s="187" t="s">
        <v>535</v>
      </c>
      <c r="G179" s="35"/>
      <c r="H179" s="35"/>
      <c r="I179" s="188"/>
      <c r="J179" s="35"/>
      <c r="K179" s="35"/>
      <c r="L179" s="38"/>
      <c r="M179" s="189"/>
      <c r="N179" s="190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143</v>
      </c>
      <c r="AU179" s="16" t="s">
        <v>86</v>
      </c>
    </row>
    <row r="180" spans="1:65" s="13" customFormat="1" ht="11.25">
      <c r="B180" s="191"/>
      <c r="C180" s="192"/>
      <c r="D180" s="193" t="s">
        <v>145</v>
      </c>
      <c r="E180" s="194" t="s">
        <v>19</v>
      </c>
      <c r="F180" s="195" t="s">
        <v>643</v>
      </c>
      <c r="G180" s="192"/>
      <c r="H180" s="196">
        <v>29.367999999999999</v>
      </c>
      <c r="I180" s="197"/>
      <c r="J180" s="192"/>
      <c r="K180" s="192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145</v>
      </c>
      <c r="AU180" s="202" t="s">
        <v>86</v>
      </c>
      <c r="AV180" s="13" t="s">
        <v>86</v>
      </c>
      <c r="AW180" s="13" t="s">
        <v>37</v>
      </c>
      <c r="AX180" s="13" t="s">
        <v>84</v>
      </c>
      <c r="AY180" s="202" t="s">
        <v>134</v>
      </c>
    </row>
    <row r="181" spans="1:65" s="2" customFormat="1" ht="24.2" customHeight="1">
      <c r="A181" s="33"/>
      <c r="B181" s="34"/>
      <c r="C181" s="173" t="s">
        <v>322</v>
      </c>
      <c r="D181" s="173" t="s">
        <v>136</v>
      </c>
      <c r="E181" s="174" t="s">
        <v>538</v>
      </c>
      <c r="F181" s="175" t="s">
        <v>539</v>
      </c>
      <c r="G181" s="176" t="s">
        <v>253</v>
      </c>
      <c r="H181" s="177">
        <v>3.98</v>
      </c>
      <c r="I181" s="178"/>
      <c r="J181" s="179">
        <f>ROUND(I181*H181,2)</f>
        <v>0</v>
      </c>
      <c r="K181" s="175" t="s">
        <v>140</v>
      </c>
      <c r="L181" s="38"/>
      <c r="M181" s="180" t="s">
        <v>19</v>
      </c>
      <c r="N181" s="181" t="s">
        <v>47</v>
      </c>
      <c r="O181" s="63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4" t="s">
        <v>141</v>
      </c>
      <c r="AT181" s="184" t="s">
        <v>136</v>
      </c>
      <c r="AU181" s="184" t="s">
        <v>86</v>
      </c>
      <c r="AY181" s="16" t="s">
        <v>134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6" t="s">
        <v>84</v>
      </c>
      <c r="BK181" s="185">
        <f>ROUND(I181*H181,2)</f>
        <v>0</v>
      </c>
      <c r="BL181" s="16" t="s">
        <v>141</v>
      </c>
      <c r="BM181" s="184" t="s">
        <v>644</v>
      </c>
    </row>
    <row r="182" spans="1:65" s="2" customFormat="1" ht="11.25">
      <c r="A182" s="33"/>
      <c r="B182" s="34"/>
      <c r="C182" s="35"/>
      <c r="D182" s="186" t="s">
        <v>143</v>
      </c>
      <c r="E182" s="35"/>
      <c r="F182" s="187" t="s">
        <v>541</v>
      </c>
      <c r="G182" s="35"/>
      <c r="H182" s="35"/>
      <c r="I182" s="188"/>
      <c r="J182" s="35"/>
      <c r="K182" s="35"/>
      <c r="L182" s="38"/>
      <c r="M182" s="189"/>
      <c r="N182" s="190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143</v>
      </c>
      <c r="AU182" s="16" t="s">
        <v>86</v>
      </c>
    </row>
    <row r="183" spans="1:65" s="13" customFormat="1" ht="11.25">
      <c r="B183" s="191"/>
      <c r="C183" s="192"/>
      <c r="D183" s="193" t="s">
        <v>145</v>
      </c>
      <c r="E183" s="194" t="s">
        <v>19</v>
      </c>
      <c r="F183" s="195" t="s">
        <v>645</v>
      </c>
      <c r="G183" s="192"/>
      <c r="H183" s="196">
        <v>1.64</v>
      </c>
      <c r="I183" s="197"/>
      <c r="J183" s="192"/>
      <c r="K183" s="192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145</v>
      </c>
      <c r="AU183" s="202" t="s">
        <v>86</v>
      </c>
      <c r="AV183" s="13" t="s">
        <v>86</v>
      </c>
      <c r="AW183" s="13" t="s">
        <v>37</v>
      </c>
      <c r="AX183" s="13" t="s">
        <v>76</v>
      </c>
      <c r="AY183" s="202" t="s">
        <v>134</v>
      </c>
    </row>
    <row r="184" spans="1:65" s="13" customFormat="1" ht="11.25">
      <c r="B184" s="191"/>
      <c r="C184" s="192"/>
      <c r="D184" s="193" t="s">
        <v>145</v>
      </c>
      <c r="E184" s="194" t="s">
        <v>19</v>
      </c>
      <c r="F184" s="195" t="s">
        <v>646</v>
      </c>
      <c r="G184" s="192"/>
      <c r="H184" s="196">
        <v>2.34</v>
      </c>
      <c r="I184" s="197"/>
      <c r="J184" s="192"/>
      <c r="K184" s="192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145</v>
      </c>
      <c r="AU184" s="202" t="s">
        <v>86</v>
      </c>
      <c r="AV184" s="13" t="s">
        <v>86</v>
      </c>
      <c r="AW184" s="13" t="s">
        <v>37</v>
      </c>
      <c r="AX184" s="13" t="s">
        <v>76</v>
      </c>
      <c r="AY184" s="202" t="s">
        <v>134</v>
      </c>
    </row>
    <row r="185" spans="1:65" s="14" customFormat="1" ht="11.25">
      <c r="B185" s="203"/>
      <c r="C185" s="204"/>
      <c r="D185" s="193" t="s">
        <v>145</v>
      </c>
      <c r="E185" s="205" t="s">
        <v>19</v>
      </c>
      <c r="F185" s="206" t="s">
        <v>147</v>
      </c>
      <c r="G185" s="204"/>
      <c r="H185" s="207">
        <v>3.9799999999999995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145</v>
      </c>
      <c r="AU185" s="213" t="s">
        <v>86</v>
      </c>
      <c r="AV185" s="14" t="s">
        <v>141</v>
      </c>
      <c r="AW185" s="14" t="s">
        <v>37</v>
      </c>
      <c r="AX185" s="14" t="s">
        <v>84</v>
      </c>
      <c r="AY185" s="213" t="s">
        <v>134</v>
      </c>
    </row>
    <row r="186" spans="1:65" s="2" customFormat="1" ht="24.2" customHeight="1">
      <c r="A186" s="33"/>
      <c r="B186" s="34"/>
      <c r="C186" s="173" t="s">
        <v>328</v>
      </c>
      <c r="D186" s="173" t="s">
        <v>136</v>
      </c>
      <c r="E186" s="174" t="s">
        <v>546</v>
      </c>
      <c r="F186" s="175" t="s">
        <v>252</v>
      </c>
      <c r="G186" s="176" t="s">
        <v>253</v>
      </c>
      <c r="H186" s="177">
        <v>3.05</v>
      </c>
      <c r="I186" s="178"/>
      <c r="J186" s="179">
        <f>ROUND(I186*H186,2)</f>
        <v>0</v>
      </c>
      <c r="K186" s="175" t="s">
        <v>140</v>
      </c>
      <c r="L186" s="38"/>
      <c r="M186" s="180" t="s">
        <v>19</v>
      </c>
      <c r="N186" s="181" t="s">
        <v>47</v>
      </c>
      <c r="O186" s="63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4" t="s">
        <v>141</v>
      </c>
      <c r="AT186" s="184" t="s">
        <v>136</v>
      </c>
      <c r="AU186" s="184" t="s">
        <v>86</v>
      </c>
      <c r="AY186" s="16" t="s">
        <v>134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6" t="s">
        <v>84</v>
      </c>
      <c r="BK186" s="185">
        <f>ROUND(I186*H186,2)</f>
        <v>0</v>
      </c>
      <c r="BL186" s="16" t="s">
        <v>141</v>
      </c>
      <c r="BM186" s="184" t="s">
        <v>647</v>
      </c>
    </row>
    <row r="187" spans="1:65" s="2" customFormat="1" ht="11.25">
      <c r="A187" s="33"/>
      <c r="B187" s="34"/>
      <c r="C187" s="35"/>
      <c r="D187" s="186" t="s">
        <v>143</v>
      </c>
      <c r="E187" s="35"/>
      <c r="F187" s="187" t="s">
        <v>548</v>
      </c>
      <c r="G187" s="35"/>
      <c r="H187" s="35"/>
      <c r="I187" s="188"/>
      <c r="J187" s="35"/>
      <c r="K187" s="35"/>
      <c r="L187" s="38"/>
      <c r="M187" s="189"/>
      <c r="N187" s="190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143</v>
      </c>
      <c r="AU187" s="16" t="s">
        <v>86</v>
      </c>
    </row>
    <row r="188" spans="1:65" s="13" customFormat="1" ht="11.25">
      <c r="B188" s="191"/>
      <c r="C188" s="192"/>
      <c r="D188" s="193" t="s">
        <v>145</v>
      </c>
      <c r="E188" s="194" t="s">
        <v>19</v>
      </c>
      <c r="F188" s="195" t="s">
        <v>648</v>
      </c>
      <c r="G188" s="192"/>
      <c r="H188" s="196">
        <v>0.44</v>
      </c>
      <c r="I188" s="197"/>
      <c r="J188" s="192"/>
      <c r="K188" s="192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145</v>
      </c>
      <c r="AU188" s="202" t="s">
        <v>86</v>
      </c>
      <c r="AV188" s="13" t="s">
        <v>86</v>
      </c>
      <c r="AW188" s="13" t="s">
        <v>37</v>
      </c>
      <c r="AX188" s="13" t="s">
        <v>76</v>
      </c>
      <c r="AY188" s="202" t="s">
        <v>134</v>
      </c>
    </row>
    <row r="189" spans="1:65" s="13" customFormat="1" ht="11.25">
      <c r="B189" s="191"/>
      <c r="C189" s="192"/>
      <c r="D189" s="193" t="s">
        <v>145</v>
      </c>
      <c r="E189" s="194" t="s">
        <v>19</v>
      </c>
      <c r="F189" s="195" t="s">
        <v>649</v>
      </c>
      <c r="G189" s="192"/>
      <c r="H189" s="196">
        <v>2.61</v>
      </c>
      <c r="I189" s="197"/>
      <c r="J189" s="192"/>
      <c r="K189" s="192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145</v>
      </c>
      <c r="AU189" s="202" t="s">
        <v>86</v>
      </c>
      <c r="AV189" s="13" t="s">
        <v>86</v>
      </c>
      <c r="AW189" s="13" t="s">
        <v>37</v>
      </c>
      <c r="AX189" s="13" t="s">
        <v>76</v>
      </c>
      <c r="AY189" s="202" t="s">
        <v>134</v>
      </c>
    </row>
    <row r="190" spans="1:65" s="14" customFormat="1" ht="11.25">
      <c r="B190" s="203"/>
      <c r="C190" s="204"/>
      <c r="D190" s="193" t="s">
        <v>145</v>
      </c>
      <c r="E190" s="205" t="s">
        <v>19</v>
      </c>
      <c r="F190" s="206" t="s">
        <v>147</v>
      </c>
      <c r="G190" s="204"/>
      <c r="H190" s="207">
        <v>3.05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145</v>
      </c>
      <c r="AU190" s="213" t="s">
        <v>86</v>
      </c>
      <c r="AV190" s="14" t="s">
        <v>141</v>
      </c>
      <c r="AW190" s="14" t="s">
        <v>37</v>
      </c>
      <c r="AX190" s="14" t="s">
        <v>84</v>
      </c>
      <c r="AY190" s="213" t="s">
        <v>134</v>
      </c>
    </row>
    <row r="191" spans="1:65" s="2" customFormat="1" ht="24.2" customHeight="1">
      <c r="A191" s="33"/>
      <c r="B191" s="34"/>
      <c r="C191" s="173" t="s">
        <v>333</v>
      </c>
      <c r="D191" s="173" t="s">
        <v>136</v>
      </c>
      <c r="E191" s="174" t="s">
        <v>555</v>
      </c>
      <c r="F191" s="175" t="s">
        <v>556</v>
      </c>
      <c r="G191" s="176" t="s">
        <v>253</v>
      </c>
      <c r="H191" s="177">
        <v>0.312</v>
      </c>
      <c r="I191" s="178"/>
      <c r="J191" s="179">
        <f>ROUND(I191*H191,2)</f>
        <v>0</v>
      </c>
      <c r="K191" s="175" t="s">
        <v>140</v>
      </c>
      <c r="L191" s="38"/>
      <c r="M191" s="180" t="s">
        <v>19</v>
      </c>
      <c r="N191" s="181" t="s">
        <v>47</v>
      </c>
      <c r="O191" s="63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4" t="s">
        <v>141</v>
      </c>
      <c r="AT191" s="184" t="s">
        <v>136</v>
      </c>
      <c r="AU191" s="184" t="s">
        <v>86</v>
      </c>
      <c r="AY191" s="16" t="s">
        <v>134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6" t="s">
        <v>84</v>
      </c>
      <c r="BK191" s="185">
        <f>ROUND(I191*H191,2)</f>
        <v>0</v>
      </c>
      <c r="BL191" s="16" t="s">
        <v>141</v>
      </c>
      <c r="BM191" s="184" t="s">
        <v>650</v>
      </c>
    </row>
    <row r="192" spans="1:65" s="2" customFormat="1" ht="11.25">
      <c r="A192" s="33"/>
      <c r="B192" s="34"/>
      <c r="C192" s="35"/>
      <c r="D192" s="186" t="s">
        <v>143</v>
      </c>
      <c r="E192" s="35"/>
      <c r="F192" s="187" t="s">
        <v>558</v>
      </c>
      <c r="G192" s="35"/>
      <c r="H192" s="35"/>
      <c r="I192" s="188"/>
      <c r="J192" s="35"/>
      <c r="K192" s="35"/>
      <c r="L192" s="38"/>
      <c r="M192" s="189"/>
      <c r="N192" s="190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143</v>
      </c>
      <c r="AU192" s="16" t="s">
        <v>86</v>
      </c>
    </row>
    <row r="193" spans="1:65" s="13" customFormat="1" ht="11.25">
      <c r="B193" s="191"/>
      <c r="C193" s="192"/>
      <c r="D193" s="193" t="s">
        <v>145</v>
      </c>
      <c r="E193" s="194" t="s">
        <v>19</v>
      </c>
      <c r="F193" s="195" t="s">
        <v>651</v>
      </c>
      <c r="G193" s="192"/>
      <c r="H193" s="196">
        <v>9.1999999999999998E-2</v>
      </c>
      <c r="I193" s="197"/>
      <c r="J193" s="192"/>
      <c r="K193" s="192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145</v>
      </c>
      <c r="AU193" s="202" t="s">
        <v>86</v>
      </c>
      <c r="AV193" s="13" t="s">
        <v>86</v>
      </c>
      <c r="AW193" s="13" t="s">
        <v>37</v>
      </c>
      <c r="AX193" s="13" t="s">
        <v>76</v>
      </c>
      <c r="AY193" s="202" t="s">
        <v>134</v>
      </c>
    </row>
    <row r="194" spans="1:65" s="13" customFormat="1" ht="11.25">
      <c r="B194" s="191"/>
      <c r="C194" s="192"/>
      <c r="D194" s="193" t="s">
        <v>145</v>
      </c>
      <c r="E194" s="194" t="s">
        <v>19</v>
      </c>
      <c r="F194" s="195" t="s">
        <v>652</v>
      </c>
      <c r="G194" s="192"/>
      <c r="H194" s="196">
        <v>0.22</v>
      </c>
      <c r="I194" s="197"/>
      <c r="J194" s="192"/>
      <c r="K194" s="192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145</v>
      </c>
      <c r="AU194" s="202" t="s">
        <v>86</v>
      </c>
      <c r="AV194" s="13" t="s">
        <v>86</v>
      </c>
      <c r="AW194" s="13" t="s">
        <v>37</v>
      </c>
      <c r="AX194" s="13" t="s">
        <v>76</v>
      </c>
      <c r="AY194" s="202" t="s">
        <v>134</v>
      </c>
    </row>
    <row r="195" spans="1:65" s="14" customFormat="1" ht="11.25">
      <c r="B195" s="203"/>
      <c r="C195" s="204"/>
      <c r="D195" s="193" t="s">
        <v>145</v>
      </c>
      <c r="E195" s="205" t="s">
        <v>19</v>
      </c>
      <c r="F195" s="206" t="s">
        <v>147</v>
      </c>
      <c r="G195" s="204"/>
      <c r="H195" s="207">
        <v>0.312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145</v>
      </c>
      <c r="AU195" s="213" t="s">
        <v>86</v>
      </c>
      <c r="AV195" s="14" t="s">
        <v>141</v>
      </c>
      <c r="AW195" s="14" t="s">
        <v>37</v>
      </c>
      <c r="AX195" s="14" t="s">
        <v>84</v>
      </c>
      <c r="AY195" s="213" t="s">
        <v>134</v>
      </c>
    </row>
    <row r="196" spans="1:65" s="12" customFormat="1" ht="22.9" customHeight="1">
      <c r="B196" s="157"/>
      <c r="C196" s="158"/>
      <c r="D196" s="159" t="s">
        <v>75</v>
      </c>
      <c r="E196" s="171" t="s">
        <v>564</v>
      </c>
      <c r="F196" s="171" t="s">
        <v>565</v>
      </c>
      <c r="G196" s="158"/>
      <c r="H196" s="158"/>
      <c r="I196" s="161"/>
      <c r="J196" s="172">
        <f>BK196</f>
        <v>0</v>
      </c>
      <c r="K196" s="158"/>
      <c r="L196" s="163"/>
      <c r="M196" s="164"/>
      <c r="N196" s="165"/>
      <c r="O196" s="165"/>
      <c r="P196" s="166">
        <f>SUM(P197:P198)</f>
        <v>0</v>
      </c>
      <c r="Q196" s="165"/>
      <c r="R196" s="166">
        <f>SUM(R197:R198)</f>
        <v>0</v>
      </c>
      <c r="S196" s="165"/>
      <c r="T196" s="167">
        <f>SUM(T197:T198)</f>
        <v>0</v>
      </c>
      <c r="AR196" s="168" t="s">
        <v>84</v>
      </c>
      <c r="AT196" s="169" t="s">
        <v>75</v>
      </c>
      <c r="AU196" s="169" t="s">
        <v>84</v>
      </c>
      <c r="AY196" s="168" t="s">
        <v>134</v>
      </c>
      <c r="BK196" s="170">
        <f>SUM(BK197:BK198)</f>
        <v>0</v>
      </c>
    </row>
    <row r="197" spans="1:65" s="2" customFormat="1" ht="24.2" customHeight="1">
      <c r="A197" s="33"/>
      <c r="B197" s="34"/>
      <c r="C197" s="173" t="s">
        <v>339</v>
      </c>
      <c r="D197" s="173" t="s">
        <v>136</v>
      </c>
      <c r="E197" s="174" t="s">
        <v>567</v>
      </c>
      <c r="F197" s="175" t="s">
        <v>568</v>
      </c>
      <c r="G197" s="176" t="s">
        <v>253</v>
      </c>
      <c r="H197" s="177">
        <v>21.184000000000001</v>
      </c>
      <c r="I197" s="178"/>
      <c r="J197" s="179">
        <f>ROUND(I197*H197,2)</f>
        <v>0</v>
      </c>
      <c r="K197" s="175" t="s">
        <v>140</v>
      </c>
      <c r="L197" s="38"/>
      <c r="M197" s="180" t="s">
        <v>19</v>
      </c>
      <c r="N197" s="181" t="s">
        <v>47</v>
      </c>
      <c r="O197" s="63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4" t="s">
        <v>141</v>
      </c>
      <c r="AT197" s="184" t="s">
        <v>136</v>
      </c>
      <c r="AU197" s="184" t="s">
        <v>86</v>
      </c>
      <c r="AY197" s="16" t="s">
        <v>134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6" t="s">
        <v>84</v>
      </c>
      <c r="BK197" s="185">
        <f>ROUND(I197*H197,2)</f>
        <v>0</v>
      </c>
      <c r="BL197" s="16" t="s">
        <v>141</v>
      </c>
      <c r="BM197" s="184" t="s">
        <v>653</v>
      </c>
    </row>
    <row r="198" spans="1:65" s="2" customFormat="1" ht="11.25">
      <c r="A198" s="33"/>
      <c r="B198" s="34"/>
      <c r="C198" s="35"/>
      <c r="D198" s="186" t="s">
        <v>143</v>
      </c>
      <c r="E198" s="35"/>
      <c r="F198" s="187" t="s">
        <v>570</v>
      </c>
      <c r="G198" s="35"/>
      <c r="H198" s="35"/>
      <c r="I198" s="188"/>
      <c r="J198" s="35"/>
      <c r="K198" s="35"/>
      <c r="L198" s="38"/>
      <c r="M198" s="225"/>
      <c r="N198" s="226"/>
      <c r="O198" s="227"/>
      <c r="P198" s="227"/>
      <c r="Q198" s="227"/>
      <c r="R198" s="227"/>
      <c r="S198" s="227"/>
      <c r="T198" s="22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143</v>
      </c>
      <c r="AU198" s="16" t="s">
        <v>86</v>
      </c>
    </row>
    <row r="199" spans="1:65" s="2" customFormat="1" ht="6.95" customHeight="1">
      <c r="A199" s="33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38"/>
      <c r="M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</sheetData>
  <sheetProtection algorithmName="SHA-512" hashValue="jEygo97gJ7PzcOs4X1R+TKpoRCJnts8LUFxdRz3fq8R2pcCIMsTFT4EK/ZH+GsCAKmrdJXgqxxm6qP0m/WWsEw==" saltValue="wjA7kCjuhiZCZBdUhVKA7UrjsnQSMwbWb02e0ogOSv2GKEL53wxENLm6vdS56cvhfRo32i64yzOSJ9omqG8uSQ==" spinCount="100000" sheet="1" objects="1" scenarios="1" formatColumns="0" formatRows="0" autoFilter="0"/>
  <autoFilter ref="C84:K198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3" r:id="rId2" xr:uid="{00000000-0004-0000-0200-000001000000}"/>
    <hyperlink ref="F97" r:id="rId3" xr:uid="{00000000-0004-0000-0200-000002000000}"/>
    <hyperlink ref="F101" r:id="rId4" xr:uid="{00000000-0004-0000-0200-000003000000}"/>
    <hyperlink ref="F105" r:id="rId5" xr:uid="{00000000-0004-0000-0200-000004000000}"/>
    <hyperlink ref="F109" r:id="rId6" xr:uid="{00000000-0004-0000-0200-000005000000}"/>
    <hyperlink ref="F113" r:id="rId7" xr:uid="{00000000-0004-0000-0200-000006000000}"/>
    <hyperlink ref="F117" r:id="rId8" xr:uid="{00000000-0004-0000-0200-000007000000}"/>
    <hyperlink ref="F122" r:id="rId9" xr:uid="{00000000-0004-0000-0200-000008000000}"/>
    <hyperlink ref="F124" r:id="rId10" xr:uid="{00000000-0004-0000-0200-000009000000}"/>
    <hyperlink ref="F127" r:id="rId11" xr:uid="{00000000-0004-0000-0200-00000A000000}"/>
    <hyperlink ref="F131" r:id="rId12" xr:uid="{00000000-0004-0000-0200-00000B000000}"/>
    <hyperlink ref="F137" r:id="rId13" xr:uid="{00000000-0004-0000-0200-00000C000000}"/>
    <hyperlink ref="F142" r:id="rId14" xr:uid="{00000000-0004-0000-0200-00000D000000}"/>
    <hyperlink ref="F146" r:id="rId15" xr:uid="{00000000-0004-0000-0200-00000E000000}"/>
    <hyperlink ref="F150" r:id="rId16" xr:uid="{00000000-0004-0000-0200-00000F000000}"/>
    <hyperlink ref="F163" r:id="rId17" xr:uid="{00000000-0004-0000-0200-000010000000}"/>
    <hyperlink ref="F172" r:id="rId18" xr:uid="{00000000-0004-0000-0200-000011000000}"/>
    <hyperlink ref="F177" r:id="rId19" xr:uid="{00000000-0004-0000-0200-000012000000}"/>
    <hyperlink ref="F179" r:id="rId20" xr:uid="{00000000-0004-0000-0200-000013000000}"/>
    <hyperlink ref="F182" r:id="rId21" xr:uid="{00000000-0004-0000-0200-000014000000}"/>
    <hyperlink ref="F187" r:id="rId22" xr:uid="{00000000-0004-0000-0200-000015000000}"/>
    <hyperlink ref="F192" r:id="rId23" xr:uid="{00000000-0004-0000-0200-000016000000}"/>
    <hyperlink ref="F198" r:id="rId24" xr:uid="{00000000-0004-0000-02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240"/>
  <sheetViews>
    <sheetView showGridLines="0" topLeftCell="A101" workbookViewId="0">
      <selection activeCell="F135" sqref="F13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92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86</v>
      </c>
    </row>
    <row r="4" spans="1:46" s="1" customFormat="1" ht="24.95" hidden="1" customHeight="1">
      <c r="B4" s="19"/>
      <c r="D4" s="103" t="s">
        <v>102</v>
      </c>
      <c r="L4" s="19"/>
      <c r="M4" s="104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05" t="s">
        <v>16</v>
      </c>
      <c r="L6" s="19"/>
    </row>
    <row r="7" spans="1:46" s="1" customFormat="1" ht="16.5" hidden="1" customHeight="1">
      <c r="B7" s="19"/>
      <c r="E7" s="289" t="str">
        <f>'Rekapitulace stavby'!K6</f>
        <v>Rekonstrukce zastávky a nový přechod pro chodce v ul. Sochorova</v>
      </c>
      <c r="F7" s="290"/>
      <c r="G7" s="290"/>
      <c r="H7" s="290"/>
      <c r="L7" s="19"/>
    </row>
    <row r="8" spans="1:46" s="2" customFormat="1" ht="12" hidden="1" customHeight="1">
      <c r="A8" s="33"/>
      <c r="B8" s="38"/>
      <c r="C8" s="33"/>
      <c r="D8" s="105" t="s">
        <v>106</v>
      </c>
      <c r="E8" s="33"/>
      <c r="F8" s="33"/>
      <c r="G8" s="33"/>
      <c r="H8" s="33"/>
      <c r="I8" s="33"/>
      <c r="J8" s="33"/>
      <c r="K8" s="33"/>
      <c r="L8" s="10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1" t="s">
        <v>654</v>
      </c>
      <c r="F9" s="292"/>
      <c r="G9" s="292"/>
      <c r="H9" s="292"/>
      <c r="I9" s="33"/>
      <c r="J9" s="33"/>
      <c r="K9" s="33"/>
      <c r="L9" s="10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5" t="s">
        <v>18</v>
      </c>
      <c r="E11" s="33"/>
      <c r="F11" s="107" t="s">
        <v>19</v>
      </c>
      <c r="G11" s="33"/>
      <c r="H11" s="33"/>
      <c r="I11" s="105" t="s">
        <v>20</v>
      </c>
      <c r="J11" s="107" t="s">
        <v>19</v>
      </c>
      <c r="K11" s="33"/>
      <c r="L11" s="10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5" t="s">
        <v>21</v>
      </c>
      <c r="E12" s="33"/>
      <c r="F12" s="107" t="s">
        <v>22</v>
      </c>
      <c r="G12" s="33"/>
      <c r="H12" s="33"/>
      <c r="I12" s="105" t="s">
        <v>23</v>
      </c>
      <c r="J12" s="108" t="str">
        <f>'Rekapitulace stavby'!AN8</f>
        <v>11. 2. 2026</v>
      </c>
      <c r="K12" s="33"/>
      <c r="L12" s="10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5" t="s">
        <v>25</v>
      </c>
      <c r="E14" s="33"/>
      <c r="F14" s="33"/>
      <c r="G14" s="33"/>
      <c r="H14" s="33"/>
      <c r="I14" s="105" t="s">
        <v>26</v>
      </c>
      <c r="J14" s="107" t="s">
        <v>27</v>
      </c>
      <c r="K14" s="33"/>
      <c r="L14" s="10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7" t="s">
        <v>28</v>
      </c>
      <c r="F15" s="33"/>
      <c r="G15" s="33"/>
      <c r="H15" s="33"/>
      <c r="I15" s="105" t="s">
        <v>29</v>
      </c>
      <c r="J15" s="107" t="s">
        <v>30</v>
      </c>
      <c r="K15" s="33"/>
      <c r="L15" s="10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5" t="s">
        <v>31</v>
      </c>
      <c r="E17" s="33"/>
      <c r="F17" s="33"/>
      <c r="G17" s="33"/>
      <c r="H17" s="33"/>
      <c r="I17" s="105" t="s">
        <v>26</v>
      </c>
      <c r="J17" s="29" t="str">
        <f>'Rekapitulace stavby'!AN13</f>
        <v>Vyplň údaj</v>
      </c>
      <c r="K17" s="33"/>
      <c r="L17" s="10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05" t="s">
        <v>29</v>
      </c>
      <c r="J18" s="29" t="str">
        <f>'Rekapitulace stavby'!AN14</f>
        <v>Vyplň údaj</v>
      </c>
      <c r="K18" s="33"/>
      <c r="L18" s="10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5" t="s">
        <v>33</v>
      </c>
      <c r="E20" s="33"/>
      <c r="F20" s="33"/>
      <c r="G20" s="33"/>
      <c r="H20" s="33"/>
      <c r="I20" s="105" t="s">
        <v>26</v>
      </c>
      <c r="J20" s="107" t="s">
        <v>655</v>
      </c>
      <c r="K20" s="33"/>
      <c r="L20" s="10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7" t="s">
        <v>656</v>
      </c>
      <c r="F21" s="33"/>
      <c r="G21" s="33"/>
      <c r="H21" s="33"/>
      <c r="I21" s="105" t="s">
        <v>29</v>
      </c>
      <c r="J21" s="107" t="s">
        <v>19</v>
      </c>
      <c r="K21" s="33"/>
      <c r="L21" s="10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5" t="s">
        <v>38</v>
      </c>
      <c r="E23" s="33"/>
      <c r="F23" s="33"/>
      <c r="G23" s="33"/>
      <c r="H23" s="33"/>
      <c r="I23" s="105" t="s">
        <v>26</v>
      </c>
      <c r="J23" s="107" t="s">
        <v>19</v>
      </c>
      <c r="K23" s="33"/>
      <c r="L23" s="10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7" t="s">
        <v>656</v>
      </c>
      <c r="F24" s="33"/>
      <c r="G24" s="33"/>
      <c r="H24" s="33"/>
      <c r="I24" s="105" t="s">
        <v>29</v>
      </c>
      <c r="J24" s="107" t="s">
        <v>19</v>
      </c>
      <c r="K24" s="33"/>
      <c r="L24" s="10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5" t="s">
        <v>40</v>
      </c>
      <c r="E26" s="33"/>
      <c r="F26" s="33"/>
      <c r="G26" s="33"/>
      <c r="H26" s="33"/>
      <c r="I26" s="33"/>
      <c r="J26" s="33"/>
      <c r="K26" s="33"/>
      <c r="L26" s="10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9"/>
      <c r="B27" s="110"/>
      <c r="C27" s="109"/>
      <c r="D27" s="109"/>
      <c r="E27" s="295" t="s">
        <v>19</v>
      </c>
      <c r="F27" s="295"/>
      <c r="G27" s="295"/>
      <c r="H27" s="29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10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3" t="s">
        <v>42</v>
      </c>
      <c r="E30" s="33"/>
      <c r="F30" s="33"/>
      <c r="G30" s="33"/>
      <c r="H30" s="33"/>
      <c r="I30" s="33"/>
      <c r="J30" s="114">
        <f>ROUND(J81, 2)</f>
        <v>0</v>
      </c>
      <c r="K30" s="33"/>
      <c r="L30" s="10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10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5" t="s">
        <v>44</v>
      </c>
      <c r="G32" s="33"/>
      <c r="H32" s="33"/>
      <c r="I32" s="115" t="s">
        <v>43</v>
      </c>
      <c r="J32" s="115" t="s">
        <v>45</v>
      </c>
      <c r="K32" s="33"/>
      <c r="L32" s="10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6" t="s">
        <v>46</v>
      </c>
      <c r="E33" s="105" t="s">
        <v>47</v>
      </c>
      <c r="F33" s="117">
        <f>ROUND((SUM(BE81:BE238)),  2)</f>
        <v>0</v>
      </c>
      <c r="G33" s="33"/>
      <c r="H33" s="33"/>
      <c r="I33" s="118">
        <v>0.21</v>
      </c>
      <c r="J33" s="117">
        <f>ROUND(((SUM(BE81:BE238))*I33),  2)</f>
        <v>0</v>
      </c>
      <c r="K33" s="33"/>
      <c r="L33" s="10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5" t="s">
        <v>48</v>
      </c>
      <c r="F34" s="117">
        <f>ROUND((SUM(BF81:BF238)),  2)</f>
        <v>0</v>
      </c>
      <c r="G34" s="33"/>
      <c r="H34" s="33"/>
      <c r="I34" s="118">
        <v>0.12</v>
      </c>
      <c r="J34" s="117">
        <f>ROUND(((SUM(BF81:BF238))*I34),  2)</f>
        <v>0</v>
      </c>
      <c r="K34" s="33"/>
      <c r="L34" s="10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5" t="s">
        <v>49</v>
      </c>
      <c r="F35" s="117">
        <f>ROUND((SUM(BG81:BG238)),  2)</f>
        <v>0</v>
      </c>
      <c r="G35" s="33"/>
      <c r="H35" s="33"/>
      <c r="I35" s="118">
        <v>0.21</v>
      </c>
      <c r="J35" s="117">
        <f>0</f>
        <v>0</v>
      </c>
      <c r="K35" s="33"/>
      <c r="L35" s="10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5" t="s">
        <v>50</v>
      </c>
      <c r="F36" s="117">
        <f>ROUND((SUM(BH81:BH238)),  2)</f>
        <v>0</v>
      </c>
      <c r="G36" s="33"/>
      <c r="H36" s="33"/>
      <c r="I36" s="118">
        <v>0.12</v>
      </c>
      <c r="J36" s="117">
        <f>0</f>
        <v>0</v>
      </c>
      <c r="K36" s="33"/>
      <c r="L36" s="10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5" t="s">
        <v>51</v>
      </c>
      <c r="F37" s="117">
        <f>ROUND((SUM(BI81:BI238)),  2)</f>
        <v>0</v>
      </c>
      <c r="G37" s="33"/>
      <c r="H37" s="33"/>
      <c r="I37" s="118">
        <v>0</v>
      </c>
      <c r="J37" s="117">
        <f>0</f>
        <v>0</v>
      </c>
      <c r="K37" s="33"/>
      <c r="L37" s="10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customHeight="1">
      <c r="A44" s="33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108</v>
      </c>
      <c r="D45" s="35"/>
      <c r="E45" s="35"/>
      <c r="F45" s="35"/>
      <c r="G45" s="35"/>
      <c r="H45" s="35"/>
      <c r="I45" s="35"/>
      <c r="J45" s="35"/>
      <c r="K45" s="35"/>
      <c r="L45" s="10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96" t="str">
        <f>E7</f>
        <v>Rekonstrukce zastávky a nový přechod pro chodce v ul. Sochorova</v>
      </c>
      <c r="F48" s="297"/>
      <c r="G48" s="297"/>
      <c r="H48" s="297"/>
      <c r="I48" s="35"/>
      <c r="J48" s="35"/>
      <c r="K48" s="35"/>
      <c r="L48" s="10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106</v>
      </c>
      <c r="D49" s="35"/>
      <c r="E49" s="35"/>
      <c r="F49" s="35"/>
      <c r="G49" s="35"/>
      <c r="H49" s="35"/>
      <c r="I49" s="35"/>
      <c r="J49" s="35"/>
      <c r="K49" s="35"/>
      <c r="L49" s="10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9" t="str">
        <f>E9</f>
        <v>SO 03 - Veřejné osvětlení</v>
      </c>
      <c r="F50" s="298"/>
      <c r="G50" s="298"/>
      <c r="H50" s="298"/>
      <c r="I50" s="35"/>
      <c r="J50" s="35"/>
      <c r="K50" s="35"/>
      <c r="L50" s="10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11. 2. 2026</v>
      </c>
      <c r="K52" s="35"/>
      <c r="L52" s="10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STATUTÁRNÍ MĚSTO TEPLICE</v>
      </c>
      <c r="G54" s="35"/>
      <c r="H54" s="35"/>
      <c r="I54" s="28" t="s">
        <v>33</v>
      </c>
      <c r="J54" s="31" t="str">
        <f>E21</f>
        <v>Rychard Hubený</v>
      </c>
      <c r="K54" s="35"/>
      <c r="L54" s="10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Rychard Hubený</v>
      </c>
      <c r="K55" s="35"/>
      <c r="L55" s="10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3" t="s">
        <v>74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111</v>
      </c>
    </row>
    <row r="60" spans="1:47" s="9" customFormat="1" ht="24.95" customHeight="1">
      <c r="B60" s="134"/>
      <c r="C60" s="135"/>
      <c r="D60" s="136" t="s">
        <v>657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9" customFormat="1" ht="24.95" customHeight="1">
      <c r="B61" s="134"/>
      <c r="C61" s="135"/>
      <c r="D61" s="136" t="s">
        <v>658</v>
      </c>
      <c r="E61" s="137"/>
      <c r="F61" s="137"/>
      <c r="G61" s="137"/>
      <c r="H61" s="137"/>
      <c r="I61" s="137"/>
      <c r="J61" s="138">
        <f>J161</f>
        <v>0</v>
      </c>
      <c r="K61" s="135"/>
      <c r="L61" s="139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6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6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6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119</v>
      </c>
      <c r="D68" s="35"/>
      <c r="E68" s="35"/>
      <c r="F68" s="35"/>
      <c r="G68" s="35"/>
      <c r="H68" s="35"/>
      <c r="I68" s="35"/>
      <c r="J68" s="35"/>
      <c r="K68" s="35"/>
      <c r="L68" s="106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6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6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296" t="str">
        <f>E7</f>
        <v>Rekonstrukce zastávky a nový přechod pro chodce v ul. Sochorova</v>
      </c>
      <c r="F71" s="297"/>
      <c r="G71" s="297"/>
      <c r="H71" s="297"/>
      <c r="I71" s="35"/>
      <c r="J71" s="35"/>
      <c r="K71" s="35"/>
      <c r="L71" s="106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106</v>
      </c>
      <c r="D72" s="35"/>
      <c r="E72" s="35"/>
      <c r="F72" s="35"/>
      <c r="G72" s="35"/>
      <c r="H72" s="35"/>
      <c r="I72" s="35"/>
      <c r="J72" s="35"/>
      <c r="K72" s="35"/>
      <c r="L72" s="106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49" t="str">
        <f>E9</f>
        <v>SO 03 - Veřejné osvětlení</v>
      </c>
      <c r="F73" s="298"/>
      <c r="G73" s="298"/>
      <c r="H73" s="298"/>
      <c r="I73" s="35"/>
      <c r="J73" s="35"/>
      <c r="K73" s="35"/>
      <c r="L73" s="10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 xml:space="preserve"> </v>
      </c>
      <c r="G75" s="35"/>
      <c r="H75" s="35"/>
      <c r="I75" s="28" t="s">
        <v>23</v>
      </c>
      <c r="J75" s="58" t="str">
        <f>IF(J12="","",J12)</f>
        <v>11. 2. 2026</v>
      </c>
      <c r="K75" s="35"/>
      <c r="L75" s="106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STATUTÁRNÍ MĚSTO TEPLICE</v>
      </c>
      <c r="G77" s="35"/>
      <c r="H77" s="35"/>
      <c r="I77" s="28" t="s">
        <v>33</v>
      </c>
      <c r="J77" s="31" t="str">
        <f>E21</f>
        <v>Rychard Hubený</v>
      </c>
      <c r="K77" s="35"/>
      <c r="L77" s="10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31</v>
      </c>
      <c r="D78" s="35"/>
      <c r="E78" s="35"/>
      <c r="F78" s="26" t="str">
        <f>IF(E18="","",E18)</f>
        <v>Vyplň údaj</v>
      </c>
      <c r="G78" s="35"/>
      <c r="H78" s="35"/>
      <c r="I78" s="28" t="s">
        <v>38</v>
      </c>
      <c r="J78" s="31" t="str">
        <f>E24</f>
        <v>Rychard Hubený</v>
      </c>
      <c r="K78" s="35"/>
      <c r="L78" s="10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6"/>
      <c r="B80" s="147"/>
      <c r="C80" s="148" t="s">
        <v>120</v>
      </c>
      <c r="D80" s="149" t="s">
        <v>61</v>
      </c>
      <c r="E80" s="149" t="s">
        <v>57</v>
      </c>
      <c r="F80" s="149" t="s">
        <v>58</v>
      </c>
      <c r="G80" s="149" t="s">
        <v>121</v>
      </c>
      <c r="H80" s="149" t="s">
        <v>122</v>
      </c>
      <c r="I80" s="149" t="s">
        <v>123</v>
      </c>
      <c r="J80" s="149" t="s">
        <v>110</v>
      </c>
      <c r="K80" s="150" t="s">
        <v>124</v>
      </c>
      <c r="L80" s="151"/>
      <c r="M80" s="67" t="s">
        <v>19</v>
      </c>
      <c r="N80" s="68" t="s">
        <v>46</v>
      </c>
      <c r="O80" s="68" t="s">
        <v>125</v>
      </c>
      <c r="P80" s="68" t="s">
        <v>126</v>
      </c>
      <c r="Q80" s="68" t="s">
        <v>127</v>
      </c>
      <c r="R80" s="68" t="s">
        <v>128</v>
      </c>
      <c r="S80" s="68" t="s">
        <v>129</v>
      </c>
      <c r="T80" s="69" t="s">
        <v>130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3"/>
      <c r="B81" s="34"/>
      <c r="C81" s="74" t="s">
        <v>131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P82+P161</f>
        <v>0</v>
      </c>
      <c r="Q81" s="71"/>
      <c r="R81" s="154">
        <f>R82+R161</f>
        <v>0</v>
      </c>
      <c r="S81" s="71"/>
      <c r="T81" s="155">
        <f>T82+T161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75</v>
      </c>
      <c r="AU81" s="16" t="s">
        <v>111</v>
      </c>
      <c r="BK81" s="156">
        <f>BK82+BK161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659</v>
      </c>
      <c r="F82" s="160" t="s">
        <v>660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SUM(P83:P160)</f>
        <v>0</v>
      </c>
      <c r="Q82" s="165"/>
      <c r="R82" s="166">
        <f>SUM(R83:R160)</f>
        <v>0</v>
      </c>
      <c r="S82" s="165"/>
      <c r="T82" s="167">
        <f>SUM(T83:T160)</f>
        <v>0</v>
      </c>
      <c r="AR82" s="168" t="s">
        <v>86</v>
      </c>
      <c r="AT82" s="169" t="s">
        <v>75</v>
      </c>
      <c r="AU82" s="169" t="s">
        <v>76</v>
      </c>
      <c r="AY82" s="168" t="s">
        <v>134</v>
      </c>
      <c r="BK82" s="170">
        <f>SUM(BK83:BK160)</f>
        <v>0</v>
      </c>
    </row>
    <row r="83" spans="1:65" s="2" customFormat="1" ht="16.5" customHeight="1">
      <c r="A83" s="33"/>
      <c r="B83" s="34"/>
      <c r="C83" s="173" t="s">
        <v>84</v>
      </c>
      <c r="D83" s="173" t="s">
        <v>136</v>
      </c>
      <c r="E83" s="174" t="s">
        <v>661</v>
      </c>
      <c r="F83" s="175" t="s">
        <v>662</v>
      </c>
      <c r="G83" s="176" t="s">
        <v>285</v>
      </c>
      <c r="H83" s="177">
        <v>1</v>
      </c>
      <c r="I83" s="178"/>
      <c r="J83" s="179">
        <f>ROUND(I83*H83,2)</f>
        <v>0</v>
      </c>
      <c r="K83" s="175" t="s">
        <v>140</v>
      </c>
      <c r="L83" s="38"/>
      <c r="M83" s="180" t="s">
        <v>19</v>
      </c>
      <c r="N83" s="181" t="s">
        <v>47</v>
      </c>
      <c r="O83" s="63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R83" s="184" t="s">
        <v>237</v>
      </c>
      <c r="AT83" s="184" t="s">
        <v>136</v>
      </c>
      <c r="AU83" s="184" t="s">
        <v>84</v>
      </c>
      <c r="AY83" s="16" t="s">
        <v>134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6" t="s">
        <v>84</v>
      </c>
      <c r="BK83" s="185">
        <f>ROUND(I83*H83,2)</f>
        <v>0</v>
      </c>
      <c r="BL83" s="16" t="s">
        <v>237</v>
      </c>
      <c r="BM83" s="184" t="s">
        <v>663</v>
      </c>
    </row>
    <row r="84" spans="1:65" s="2" customFormat="1" ht="11.25">
      <c r="A84" s="33"/>
      <c r="B84" s="34"/>
      <c r="C84" s="35"/>
      <c r="D84" s="186" t="s">
        <v>143</v>
      </c>
      <c r="E84" s="35"/>
      <c r="F84" s="187" t="s">
        <v>664</v>
      </c>
      <c r="G84" s="35"/>
      <c r="H84" s="35"/>
      <c r="I84" s="188"/>
      <c r="J84" s="35"/>
      <c r="K84" s="35"/>
      <c r="L84" s="38"/>
      <c r="M84" s="189"/>
      <c r="N84" s="190"/>
      <c r="O84" s="63"/>
      <c r="P84" s="63"/>
      <c r="Q84" s="63"/>
      <c r="R84" s="63"/>
      <c r="S84" s="63"/>
      <c r="T84" s="64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143</v>
      </c>
      <c r="AU84" s="16" t="s">
        <v>84</v>
      </c>
    </row>
    <row r="85" spans="1:65" s="2" customFormat="1" ht="16.5" customHeight="1">
      <c r="A85" s="33"/>
      <c r="B85" s="34"/>
      <c r="C85" s="173" t="s">
        <v>86</v>
      </c>
      <c r="D85" s="173" t="s">
        <v>136</v>
      </c>
      <c r="E85" s="174" t="s">
        <v>665</v>
      </c>
      <c r="F85" s="175" t="s">
        <v>666</v>
      </c>
      <c r="G85" s="176" t="s">
        <v>285</v>
      </c>
      <c r="H85" s="177">
        <v>1</v>
      </c>
      <c r="I85" s="178"/>
      <c r="J85" s="179">
        <f>ROUND(I85*H85,2)</f>
        <v>0</v>
      </c>
      <c r="K85" s="175" t="s">
        <v>140</v>
      </c>
      <c r="L85" s="38"/>
      <c r="M85" s="180" t="s">
        <v>19</v>
      </c>
      <c r="N85" s="181" t="s">
        <v>47</v>
      </c>
      <c r="O85" s="63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4" t="s">
        <v>237</v>
      </c>
      <c r="AT85" s="184" t="s">
        <v>136</v>
      </c>
      <c r="AU85" s="184" t="s">
        <v>84</v>
      </c>
      <c r="AY85" s="16" t="s">
        <v>134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6" t="s">
        <v>84</v>
      </c>
      <c r="BK85" s="185">
        <f>ROUND(I85*H85,2)</f>
        <v>0</v>
      </c>
      <c r="BL85" s="16" t="s">
        <v>237</v>
      </c>
      <c r="BM85" s="184" t="s">
        <v>667</v>
      </c>
    </row>
    <row r="86" spans="1:65" s="2" customFormat="1" ht="11.25">
      <c r="A86" s="33"/>
      <c r="B86" s="34"/>
      <c r="C86" s="35"/>
      <c r="D86" s="186" t="s">
        <v>143</v>
      </c>
      <c r="E86" s="35"/>
      <c r="F86" s="187" t="s">
        <v>668</v>
      </c>
      <c r="G86" s="35"/>
      <c r="H86" s="35"/>
      <c r="I86" s="188"/>
      <c r="J86" s="35"/>
      <c r="K86" s="35"/>
      <c r="L86" s="38"/>
      <c r="M86" s="189"/>
      <c r="N86" s="190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143</v>
      </c>
      <c r="AU86" s="16" t="s">
        <v>84</v>
      </c>
    </row>
    <row r="87" spans="1:65" s="2" customFormat="1" ht="16.5" customHeight="1">
      <c r="A87" s="33"/>
      <c r="B87" s="34"/>
      <c r="C87" s="173" t="s">
        <v>155</v>
      </c>
      <c r="D87" s="173" t="s">
        <v>136</v>
      </c>
      <c r="E87" s="174" t="s">
        <v>669</v>
      </c>
      <c r="F87" s="175" t="s">
        <v>670</v>
      </c>
      <c r="G87" s="176" t="s">
        <v>285</v>
      </c>
      <c r="H87" s="177">
        <v>3</v>
      </c>
      <c r="I87" s="178"/>
      <c r="J87" s="179">
        <f>ROUND(I87*H87,2)</f>
        <v>0</v>
      </c>
      <c r="K87" s="175" t="s">
        <v>140</v>
      </c>
      <c r="L87" s="38"/>
      <c r="M87" s="180" t="s">
        <v>19</v>
      </c>
      <c r="N87" s="181" t="s">
        <v>47</v>
      </c>
      <c r="O87" s="63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4" t="s">
        <v>237</v>
      </c>
      <c r="AT87" s="184" t="s">
        <v>136</v>
      </c>
      <c r="AU87" s="184" t="s">
        <v>84</v>
      </c>
      <c r="AY87" s="16" t="s">
        <v>134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6" t="s">
        <v>84</v>
      </c>
      <c r="BK87" s="185">
        <f>ROUND(I87*H87,2)</f>
        <v>0</v>
      </c>
      <c r="BL87" s="16" t="s">
        <v>237</v>
      </c>
      <c r="BM87" s="184" t="s">
        <v>671</v>
      </c>
    </row>
    <row r="88" spans="1:65" s="2" customFormat="1" ht="11.25">
      <c r="A88" s="33"/>
      <c r="B88" s="34"/>
      <c r="C88" s="35"/>
      <c r="D88" s="186" t="s">
        <v>143</v>
      </c>
      <c r="E88" s="35"/>
      <c r="F88" s="187" t="s">
        <v>672</v>
      </c>
      <c r="G88" s="35"/>
      <c r="H88" s="35"/>
      <c r="I88" s="188"/>
      <c r="J88" s="35"/>
      <c r="K88" s="35"/>
      <c r="L88" s="38"/>
      <c r="M88" s="189"/>
      <c r="N88" s="190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143</v>
      </c>
      <c r="AU88" s="16" t="s">
        <v>84</v>
      </c>
    </row>
    <row r="89" spans="1:65" s="2" customFormat="1" ht="16.5" customHeight="1">
      <c r="A89" s="33"/>
      <c r="B89" s="34"/>
      <c r="C89" s="173" t="s">
        <v>141</v>
      </c>
      <c r="D89" s="173" t="s">
        <v>136</v>
      </c>
      <c r="E89" s="174" t="s">
        <v>673</v>
      </c>
      <c r="F89" s="175" t="s">
        <v>674</v>
      </c>
      <c r="G89" s="176" t="s">
        <v>285</v>
      </c>
      <c r="H89" s="177">
        <v>1</v>
      </c>
      <c r="I89" s="178"/>
      <c r="J89" s="179">
        <f>ROUND(I89*H89,2)</f>
        <v>0</v>
      </c>
      <c r="K89" s="175" t="s">
        <v>140</v>
      </c>
      <c r="L89" s="38"/>
      <c r="M89" s="180" t="s">
        <v>19</v>
      </c>
      <c r="N89" s="181" t="s">
        <v>47</v>
      </c>
      <c r="O89" s="63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4" t="s">
        <v>237</v>
      </c>
      <c r="AT89" s="184" t="s">
        <v>136</v>
      </c>
      <c r="AU89" s="184" t="s">
        <v>84</v>
      </c>
      <c r="AY89" s="16" t="s">
        <v>134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6" t="s">
        <v>84</v>
      </c>
      <c r="BK89" s="185">
        <f>ROUND(I89*H89,2)</f>
        <v>0</v>
      </c>
      <c r="BL89" s="16" t="s">
        <v>237</v>
      </c>
      <c r="BM89" s="184" t="s">
        <v>675</v>
      </c>
    </row>
    <row r="90" spans="1:65" s="2" customFormat="1" ht="11.25">
      <c r="A90" s="33"/>
      <c r="B90" s="34"/>
      <c r="C90" s="35"/>
      <c r="D90" s="186" t="s">
        <v>143</v>
      </c>
      <c r="E90" s="35"/>
      <c r="F90" s="187" t="s">
        <v>676</v>
      </c>
      <c r="G90" s="35"/>
      <c r="H90" s="35"/>
      <c r="I90" s="188"/>
      <c r="J90" s="35"/>
      <c r="K90" s="35"/>
      <c r="L90" s="38"/>
      <c r="M90" s="189"/>
      <c r="N90" s="19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143</v>
      </c>
      <c r="AU90" s="16" t="s">
        <v>84</v>
      </c>
    </row>
    <row r="91" spans="1:65" s="2" customFormat="1" ht="16.5" customHeight="1">
      <c r="A91" s="33"/>
      <c r="B91" s="34"/>
      <c r="C91" s="173" t="s">
        <v>166</v>
      </c>
      <c r="D91" s="173" t="s">
        <v>136</v>
      </c>
      <c r="E91" s="174" t="s">
        <v>677</v>
      </c>
      <c r="F91" s="175" t="s">
        <v>678</v>
      </c>
      <c r="G91" s="176" t="s">
        <v>285</v>
      </c>
      <c r="H91" s="177">
        <v>4</v>
      </c>
      <c r="I91" s="178"/>
      <c r="J91" s="179">
        <f>ROUND(I91*H91,2)</f>
        <v>0</v>
      </c>
      <c r="K91" s="175" t="s">
        <v>140</v>
      </c>
      <c r="L91" s="38"/>
      <c r="M91" s="180" t="s">
        <v>19</v>
      </c>
      <c r="N91" s="181" t="s">
        <v>47</v>
      </c>
      <c r="O91" s="63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4" t="s">
        <v>237</v>
      </c>
      <c r="AT91" s="184" t="s">
        <v>136</v>
      </c>
      <c r="AU91" s="184" t="s">
        <v>84</v>
      </c>
      <c r="AY91" s="16" t="s">
        <v>134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84</v>
      </c>
      <c r="BK91" s="185">
        <f>ROUND(I91*H91,2)</f>
        <v>0</v>
      </c>
      <c r="BL91" s="16" t="s">
        <v>237</v>
      </c>
      <c r="BM91" s="184" t="s">
        <v>679</v>
      </c>
    </row>
    <row r="92" spans="1:65" s="2" customFormat="1" ht="11.25">
      <c r="A92" s="33"/>
      <c r="B92" s="34"/>
      <c r="C92" s="35"/>
      <c r="D92" s="186" t="s">
        <v>143</v>
      </c>
      <c r="E92" s="35"/>
      <c r="F92" s="187" t="s">
        <v>680</v>
      </c>
      <c r="G92" s="35"/>
      <c r="H92" s="35"/>
      <c r="I92" s="188"/>
      <c r="J92" s="35"/>
      <c r="K92" s="35"/>
      <c r="L92" s="38"/>
      <c r="M92" s="189"/>
      <c r="N92" s="190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143</v>
      </c>
      <c r="AU92" s="16" t="s">
        <v>84</v>
      </c>
    </row>
    <row r="93" spans="1:65" s="2" customFormat="1" ht="16.5" customHeight="1">
      <c r="A93" s="33"/>
      <c r="B93" s="34"/>
      <c r="C93" s="173" t="s">
        <v>172</v>
      </c>
      <c r="D93" s="173" t="s">
        <v>136</v>
      </c>
      <c r="E93" s="174" t="s">
        <v>681</v>
      </c>
      <c r="F93" s="175" t="s">
        <v>682</v>
      </c>
      <c r="G93" s="176" t="s">
        <v>285</v>
      </c>
      <c r="H93" s="177">
        <v>6</v>
      </c>
      <c r="I93" s="178"/>
      <c r="J93" s="179">
        <f>ROUND(I93*H93,2)</f>
        <v>0</v>
      </c>
      <c r="K93" s="175" t="s">
        <v>140</v>
      </c>
      <c r="L93" s="38"/>
      <c r="M93" s="180" t="s">
        <v>19</v>
      </c>
      <c r="N93" s="181" t="s">
        <v>47</v>
      </c>
      <c r="O93" s="63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4" t="s">
        <v>237</v>
      </c>
      <c r="AT93" s="184" t="s">
        <v>136</v>
      </c>
      <c r="AU93" s="184" t="s">
        <v>84</v>
      </c>
      <c r="AY93" s="16" t="s">
        <v>134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84</v>
      </c>
      <c r="BK93" s="185">
        <f>ROUND(I93*H93,2)</f>
        <v>0</v>
      </c>
      <c r="BL93" s="16" t="s">
        <v>237</v>
      </c>
      <c r="BM93" s="184" t="s">
        <v>683</v>
      </c>
    </row>
    <row r="94" spans="1:65" s="2" customFormat="1" ht="11.25">
      <c r="A94" s="33"/>
      <c r="B94" s="34"/>
      <c r="C94" s="35"/>
      <c r="D94" s="186" t="s">
        <v>143</v>
      </c>
      <c r="E94" s="35"/>
      <c r="F94" s="187" t="s">
        <v>684</v>
      </c>
      <c r="G94" s="35"/>
      <c r="H94" s="35"/>
      <c r="I94" s="188"/>
      <c r="J94" s="35"/>
      <c r="K94" s="35"/>
      <c r="L94" s="38"/>
      <c r="M94" s="189"/>
      <c r="N94" s="19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143</v>
      </c>
      <c r="AU94" s="16" t="s">
        <v>84</v>
      </c>
    </row>
    <row r="95" spans="1:65" s="2" customFormat="1" ht="16.5" customHeight="1">
      <c r="A95" s="33"/>
      <c r="B95" s="34"/>
      <c r="C95" s="173" t="s">
        <v>179</v>
      </c>
      <c r="D95" s="173" t="s">
        <v>136</v>
      </c>
      <c r="E95" s="174" t="s">
        <v>685</v>
      </c>
      <c r="F95" s="175" t="s">
        <v>686</v>
      </c>
      <c r="G95" s="176" t="s">
        <v>285</v>
      </c>
      <c r="H95" s="177">
        <v>1</v>
      </c>
      <c r="I95" s="178"/>
      <c r="J95" s="179">
        <f>ROUND(I95*H95,2)</f>
        <v>0</v>
      </c>
      <c r="K95" s="175" t="s">
        <v>140</v>
      </c>
      <c r="L95" s="38"/>
      <c r="M95" s="180" t="s">
        <v>19</v>
      </c>
      <c r="N95" s="181" t="s">
        <v>47</v>
      </c>
      <c r="O95" s="63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4" t="s">
        <v>237</v>
      </c>
      <c r="AT95" s="184" t="s">
        <v>136</v>
      </c>
      <c r="AU95" s="184" t="s">
        <v>84</v>
      </c>
      <c r="AY95" s="16" t="s">
        <v>134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6" t="s">
        <v>84</v>
      </c>
      <c r="BK95" s="185">
        <f>ROUND(I95*H95,2)</f>
        <v>0</v>
      </c>
      <c r="BL95" s="16" t="s">
        <v>237</v>
      </c>
      <c r="BM95" s="184" t="s">
        <v>687</v>
      </c>
    </row>
    <row r="96" spans="1:65" s="2" customFormat="1" ht="11.25">
      <c r="A96" s="33"/>
      <c r="B96" s="34"/>
      <c r="C96" s="35"/>
      <c r="D96" s="186" t="s">
        <v>143</v>
      </c>
      <c r="E96" s="35"/>
      <c r="F96" s="187" t="s">
        <v>688</v>
      </c>
      <c r="G96" s="35"/>
      <c r="H96" s="35"/>
      <c r="I96" s="188"/>
      <c r="J96" s="35"/>
      <c r="K96" s="35"/>
      <c r="L96" s="38"/>
      <c r="M96" s="189"/>
      <c r="N96" s="190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143</v>
      </c>
      <c r="AU96" s="16" t="s">
        <v>84</v>
      </c>
    </row>
    <row r="97" spans="1:65" s="2" customFormat="1" ht="16.5" customHeight="1">
      <c r="A97" s="33"/>
      <c r="B97" s="34"/>
      <c r="C97" s="173" t="s">
        <v>185</v>
      </c>
      <c r="D97" s="173" t="s">
        <v>136</v>
      </c>
      <c r="E97" s="174" t="s">
        <v>689</v>
      </c>
      <c r="F97" s="175" t="s">
        <v>690</v>
      </c>
      <c r="G97" s="176" t="s">
        <v>691</v>
      </c>
      <c r="H97" s="177">
        <v>4</v>
      </c>
      <c r="I97" s="178"/>
      <c r="J97" s="179">
        <f>ROUND(I97*H97,2)</f>
        <v>0</v>
      </c>
      <c r="K97" s="175" t="s">
        <v>140</v>
      </c>
      <c r="L97" s="38"/>
      <c r="M97" s="180" t="s">
        <v>19</v>
      </c>
      <c r="N97" s="181" t="s">
        <v>47</v>
      </c>
      <c r="O97" s="63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4" t="s">
        <v>237</v>
      </c>
      <c r="AT97" s="184" t="s">
        <v>136</v>
      </c>
      <c r="AU97" s="184" t="s">
        <v>84</v>
      </c>
      <c r="AY97" s="16" t="s">
        <v>134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6" t="s">
        <v>84</v>
      </c>
      <c r="BK97" s="185">
        <f>ROUND(I97*H97,2)</f>
        <v>0</v>
      </c>
      <c r="BL97" s="16" t="s">
        <v>237</v>
      </c>
      <c r="BM97" s="184" t="s">
        <v>692</v>
      </c>
    </row>
    <row r="98" spans="1:65" s="2" customFormat="1" ht="11.25">
      <c r="A98" s="33"/>
      <c r="B98" s="34"/>
      <c r="C98" s="35"/>
      <c r="D98" s="186" t="s">
        <v>143</v>
      </c>
      <c r="E98" s="35"/>
      <c r="F98" s="187" t="s">
        <v>693</v>
      </c>
      <c r="G98" s="35"/>
      <c r="H98" s="35"/>
      <c r="I98" s="188"/>
      <c r="J98" s="35"/>
      <c r="K98" s="35"/>
      <c r="L98" s="38"/>
      <c r="M98" s="189"/>
      <c r="N98" s="190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143</v>
      </c>
      <c r="AU98" s="16" t="s">
        <v>84</v>
      </c>
    </row>
    <row r="99" spans="1:65" s="2" customFormat="1" ht="16.5" customHeight="1">
      <c r="A99" s="33"/>
      <c r="B99" s="34"/>
      <c r="C99" s="173" t="s">
        <v>188</v>
      </c>
      <c r="D99" s="173" t="s">
        <v>136</v>
      </c>
      <c r="E99" s="174" t="s">
        <v>694</v>
      </c>
      <c r="F99" s="175" t="s">
        <v>695</v>
      </c>
      <c r="G99" s="176" t="s">
        <v>285</v>
      </c>
      <c r="H99" s="177">
        <v>3</v>
      </c>
      <c r="I99" s="178"/>
      <c r="J99" s="179">
        <f>ROUND(I99*H99,2)</f>
        <v>0</v>
      </c>
      <c r="K99" s="175" t="s">
        <v>140</v>
      </c>
      <c r="L99" s="38"/>
      <c r="M99" s="180" t="s">
        <v>19</v>
      </c>
      <c r="N99" s="181" t="s">
        <v>47</v>
      </c>
      <c r="O99" s="63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4" t="s">
        <v>237</v>
      </c>
      <c r="AT99" s="184" t="s">
        <v>136</v>
      </c>
      <c r="AU99" s="184" t="s">
        <v>84</v>
      </c>
      <c r="AY99" s="16" t="s">
        <v>134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6" t="s">
        <v>84</v>
      </c>
      <c r="BK99" s="185">
        <f>ROUND(I99*H99,2)</f>
        <v>0</v>
      </c>
      <c r="BL99" s="16" t="s">
        <v>237</v>
      </c>
      <c r="BM99" s="184" t="s">
        <v>696</v>
      </c>
    </row>
    <row r="100" spans="1:65" s="2" customFormat="1" ht="11.25">
      <c r="A100" s="33"/>
      <c r="B100" s="34"/>
      <c r="C100" s="35"/>
      <c r="D100" s="186" t="s">
        <v>143</v>
      </c>
      <c r="E100" s="35"/>
      <c r="F100" s="187" t="s">
        <v>697</v>
      </c>
      <c r="G100" s="35"/>
      <c r="H100" s="35"/>
      <c r="I100" s="188"/>
      <c r="J100" s="35"/>
      <c r="K100" s="35"/>
      <c r="L100" s="38"/>
      <c r="M100" s="189"/>
      <c r="N100" s="190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84</v>
      </c>
    </row>
    <row r="101" spans="1:65" s="2" customFormat="1" ht="16.5" customHeight="1">
      <c r="A101" s="33"/>
      <c r="B101" s="34"/>
      <c r="C101" s="214" t="s">
        <v>194</v>
      </c>
      <c r="D101" s="214" t="s">
        <v>268</v>
      </c>
      <c r="E101" s="215" t="s">
        <v>698</v>
      </c>
      <c r="F101" s="216" t="s">
        <v>699</v>
      </c>
      <c r="G101" s="217" t="s">
        <v>700</v>
      </c>
      <c r="H101" s="218">
        <v>1</v>
      </c>
      <c r="I101" s="219"/>
      <c r="J101" s="220">
        <f>ROUND(I101*H101,2)</f>
        <v>0</v>
      </c>
      <c r="K101" s="216" t="s">
        <v>19</v>
      </c>
      <c r="L101" s="221"/>
      <c r="M101" s="222" t="s">
        <v>19</v>
      </c>
      <c r="N101" s="223" t="s">
        <v>47</v>
      </c>
      <c r="O101" s="63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4" t="s">
        <v>339</v>
      </c>
      <c r="AT101" s="184" t="s">
        <v>268</v>
      </c>
      <c r="AU101" s="184" t="s">
        <v>84</v>
      </c>
      <c r="AY101" s="16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6" t="s">
        <v>84</v>
      </c>
      <c r="BK101" s="185">
        <f>ROUND(I101*H101,2)</f>
        <v>0</v>
      </c>
      <c r="BL101" s="16" t="s">
        <v>237</v>
      </c>
      <c r="BM101" s="184" t="s">
        <v>701</v>
      </c>
    </row>
    <row r="102" spans="1:65" s="2" customFormat="1" ht="16.5" customHeight="1">
      <c r="A102" s="33"/>
      <c r="B102" s="34"/>
      <c r="C102" s="173" t="s">
        <v>201</v>
      </c>
      <c r="D102" s="173" t="s">
        <v>136</v>
      </c>
      <c r="E102" s="174" t="s">
        <v>702</v>
      </c>
      <c r="F102" s="175" t="s">
        <v>703</v>
      </c>
      <c r="G102" s="176" t="s">
        <v>285</v>
      </c>
      <c r="H102" s="177">
        <v>3</v>
      </c>
      <c r="I102" s="178"/>
      <c r="J102" s="179">
        <f>ROUND(I102*H102,2)</f>
        <v>0</v>
      </c>
      <c r="K102" s="175" t="s">
        <v>140</v>
      </c>
      <c r="L102" s="38"/>
      <c r="M102" s="180" t="s">
        <v>19</v>
      </c>
      <c r="N102" s="181" t="s">
        <v>47</v>
      </c>
      <c r="O102" s="63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4" t="s">
        <v>237</v>
      </c>
      <c r="AT102" s="184" t="s">
        <v>136</v>
      </c>
      <c r="AU102" s="184" t="s">
        <v>84</v>
      </c>
      <c r="AY102" s="16" t="s">
        <v>134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6" t="s">
        <v>84</v>
      </c>
      <c r="BK102" s="185">
        <f>ROUND(I102*H102,2)</f>
        <v>0</v>
      </c>
      <c r="BL102" s="16" t="s">
        <v>237</v>
      </c>
      <c r="BM102" s="184" t="s">
        <v>704</v>
      </c>
    </row>
    <row r="103" spans="1:65" s="2" customFormat="1" ht="11.25">
      <c r="A103" s="33"/>
      <c r="B103" s="34"/>
      <c r="C103" s="35"/>
      <c r="D103" s="186" t="s">
        <v>143</v>
      </c>
      <c r="E103" s="35"/>
      <c r="F103" s="187" t="s">
        <v>705</v>
      </c>
      <c r="G103" s="35"/>
      <c r="H103" s="35"/>
      <c r="I103" s="188"/>
      <c r="J103" s="35"/>
      <c r="K103" s="35"/>
      <c r="L103" s="38"/>
      <c r="M103" s="189"/>
      <c r="N103" s="19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143</v>
      </c>
      <c r="AU103" s="16" t="s">
        <v>84</v>
      </c>
    </row>
    <row r="104" spans="1:65" s="2" customFormat="1" ht="21.75" customHeight="1">
      <c r="A104" s="33"/>
      <c r="B104" s="34"/>
      <c r="C104" s="173" t="s">
        <v>8</v>
      </c>
      <c r="D104" s="173" t="s">
        <v>136</v>
      </c>
      <c r="E104" s="174" t="s">
        <v>706</v>
      </c>
      <c r="F104" s="175" t="s">
        <v>707</v>
      </c>
      <c r="G104" s="176" t="s">
        <v>285</v>
      </c>
      <c r="H104" s="177">
        <v>36</v>
      </c>
      <c r="I104" s="178"/>
      <c r="J104" s="179">
        <f>ROUND(I104*H104,2)</f>
        <v>0</v>
      </c>
      <c r="K104" s="175" t="s">
        <v>140</v>
      </c>
      <c r="L104" s="38"/>
      <c r="M104" s="180" t="s">
        <v>19</v>
      </c>
      <c r="N104" s="181" t="s">
        <v>47</v>
      </c>
      <c r="O104" s="63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4" t="s">
        <v>237</v>
      </c>
      <c r="AT104" s="184" t="s">
        <v>136</v>
      </c>
      <c r="AU104" s="184" t="s">
        <v>84</v>
      </c>
      <c r="AY104" s="16" t="s">
        <v>134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6" t="s">
        <v>84</v>
      </c>
      <c r="BK104" s="185">
        <f>ROUND(I104*H104,2)</f>
        <v>0</v>
      </c>
      <c r="BL104" s="16" t="s">
        <v>237</v>
      </c>
      <c r="BM104" s="184" t="s">
        <v>708</v>
      </c>
    </row>
    <row r="105" spans="1:65" s="2" customFormat="1" ht="11.25">
      <c r="A105" s="33"/>
      <c r="B105" s="34"/>
      <c r="C105" s="35"/>
      <c r="D105" s="186" t="s">
        <v>143</v>
      </c>
      <c r="E105" s="35"/>
      <c r="F105" s="187" t="s">
        <v>709</v>
      </c>
      <c r="G105" s="35"/>
      <c r="H105" s="35"/>
      <c r="I105" s="188"/>
      <c r="J105" s="35"/>
      <c r="K105" s="35"/>
      <c r="L105" s="38"/>
      <c r="M105" s="189"/>
      <c r="N105" s="19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143</v>
      </c>
      <c r="AU105" s="16" t="s">
        <v>84</v>
      </c>
    </row>
    <row r="106" spans="1:65" s="2" customFormat="1" ht="21.75" customHeight="1">
      <c r="A106" s="33"/>
      <c r="B106" s="34"/>
      <c r="C106" s="173" t="s">
        <v>211</v>
      </c>
      <c r="D106" s="173" t="s">
        <v>136</v>
      </c>
      <c r="E106" s="174" t="s">
        <v>710</v>
      </c>
      <c r="F106" s="175" t="s">
        <v>711</v>
      </c>
      <c r="G106" s="176" t="s">
        <v>285</v>
      </c>
      <c r="H106" s="177">
        <v>48</v>
      </c>
      <c r="I106" s="178"/>
      <c r="J106" s="179">
        <f>ROUND(I106*H106,2)</f>
        <v>0</v>
      </c>
      <c r="K106" s="175" t="s">
        <v>140</v>
      </c>
      <c r="L106" s="38"/>
      <c r="M106" s="180" t="s">
        <v>19</v>
      </c>
      <c r="N106" s="181" t="s">
        <v>47</v>
      </c>
      <c r="O106" s="63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4" t="s">
        <v>237</v>
      </c>
      <c r="AT106" s="184" t="s">
        <v>136</v>
      </c>
      <c r="AU106" s="184" t="s">
        <v>84</v>
      </c>
      <c r="AY106" s="16" t="s">
        <v>134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6" t="s">
        <v>84</v>
      </c>
      <c r="BK106" s="185">
        <f>ROUND(I106*H106,2)</f>
        <v>0</v>
      </c>
      <c r="BL106" s="16" t="s">
        <v>237</v>
      </c>
      <c r="BM106" s="184" t="s">
        <v>712</v>
      </c>
    </row>
    <row r="107" spans="1:65" s="2" customFormat="1" ht="11.25">
      <c r="A107" s="33"/>
      <c r="B107" s="34"/>
      <c r="C107" s="35"/>
      <c r="D107" s="186" t="s">
        <v>143</v>
      </c>
      <c r="E107" s="35"/>
      <c r="F107" s="187" t="s">
        <v>713</v>
      </c>
      <c r="G107" s="35"/>
      <c r="H107" s="35"/>
      <c r="I107" s="188"/>
      <c r="J107" s="35"/>
      <c r="K107" s="35"/>
      <c r="L107" s="38"/>
      <c r="M107" s="189"/>
      <c r="N107" s="19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143</v>
      </c>
      <c r="AU107" s="16" t="s">
        <v>84</v>
      </c>
    </row>
    <row r="108" spans="1:65" s="2" customFormat="1" ht="16.5" customHeight="1">
      <c r="A108" s="33"/>
      <c r="B108" s="34"/>
      <c r="C108" s="173" t="s">
        <v>221</v>
      </c>
      <c r="D108" s="173" t="s">
        <v>136</v>
      </c>
      <c r="E108" s="174" t="s">
        <v>714</v>
      </c>
      <c r="F108" s="175" t="s">
        <v>715</v>
      </c>
      <c r="G108" s="176" t="s">
        <v>214</v>
      </c>
      <c r="H108" s="177">
        <v>40</v>
      </c>
      <c r="I108" s="178"/>
      <c r="J108" s="179">
        <f>ROUND(I108*H108,2)</f>
        <v>0</v>
      </c>
      <c r="K108" s="175" t="s">
        <v>140</v>
      </c>
      <c r="L108" s="38"/>
      <c r="M108" s="180" t="s">
        <v>19</v>
      </c>
      <c r="N108" s="181" t="s">
        <v>47</v>
      </c>
      <c r="O108" s="63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4" t="s">
        <v>237</v>
      </c>
      <c r="AT108" s="184" t="s">
        <v>136</v>
      </c>
      <c r="AU108" s="184" t="s">
        <v>84</v>
      </c>
      <c r="AY108" s="16" t="s">
        <v>134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6" t="s">
        <v>84</v>
      </c>
      <c r="BK108" s="185">
        <f>ROUND(I108*H108,2)</f>
        <v>0</v>
      </c>
      <c r="BL108" s="16" t="s">
        <v>237</v>
      </c>
      <c r="BM108" s="184" t="s">
        <v>716</v>
      </c>
    </row>
    <row r="109" spans="1:65" s="2" customFormat="1" ht="11.25">
      <c r="A109" s="33"/>
      <c r="B109" s="34"/>
      <c r="C109" s="35"/>
      <c r="D109" s="186" t="s">
        <v>143</v>
      </c>
      <c r="E109" s="35"/>
      <c r="F109" s="187" t="s">
        <v>717</v>
      </c>
      <c r="G109" s="35"/>
      <c r="H109" s="35"/>
      <c r="I109" s="188"/>
      <c r="J109" s="35"/>
      <c r="K109" s="35"/>
      <c r="L109" s="38"/>
      <c r="M109" s="189"/>
      <c r="N109" s="190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143</v>
      </c>
      <c r="AU109" s="16" t="s">
        <v>84</v>
      </c>
    </row>
    <row r="110" spans="1:65" s="2" customFormat="1" ht="16.5" customHeight="1">
      <c r="A110" s="33"/>
      <c r="B110" s="34"/>
      <c r="C110" s="214" t="s">
        <v>229</v>
      </c>
      <c r="D110" s="214" t="s">
        <v>268</v>
      </c>
      <c r="E110" s="215" t="s">
        <v>718</v>
      </c>
      <c r="F110" s="216" t="s">
        <v>719</v>
      </c>
      <c r="G110" s="217" t="s">
        <v>214</v>
      </c>
      <c r="H110" s="218">
        <v>40</v>
      </c>
      <c r="I110" s="219"/>
      <c r="J110" s="220">
        <f>ROUND(I110*H110,2)</f>
        <v>0</v>
      </c>
      <c r="K110" s="216" t="s">
        <v>140</v>
      </c>
      <c r="L110" s="221"/>
      <c r="M110" s="222" t="s">
        <v>19</v>
      </c>
      <c r="N110" s="223" t="s">
        <v>47</v>
      </c>
      <c r="O110" s="63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4" t="s">
        <v>339</v>
      </c>
      <c r="AT110" s="184" t="s">
        <v>268</v>
      </c>
      <c r="AU110" s="184" t="s">
        <v>84</v>
      </c>
      <c r="AY110" s="16" t="s">
        <v>134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6" t="s">
        <v>84</v>
      </c>
      <c r="BK110" s="185">
        <f>ROUND(I110*H110,2)</f>
        <v>0</v>
      </c>
      <c r="BL110" s="16" t="s">
        <v>237</v>
      </c>
      <c r="BM110" s="184" t="s">
        <v>720</v>
      </c>
    </row>
    <row r="111" spans="1:65" s="2" customFormat="1" ht="16.5" customHeight="1">
      <c r="A111" s="33"/>
      <c r="B111" s="34"/>
      <c r="C111" s="173" t="s">
        <v>237</v>
      </c>
      <c r="D111" s="173" t="s">
        <v>136</v>
      </c>
      <c r="E111" s="174" t="s">
        <v>721</v>
      </c>
      <c r="F111" s="175" t="s">
        <v>722</v>
      </c>
      <c r="G111" s="176" t="s">
        <v>285</v>
      </c>
      <c r="H111" s="177">
        <v>1</v>
      </c>
      <c r="I111" s="178"/>
      <c r="J111" s="179">
        <f>ROUND(I111*H111,2)</f>
        <v>0</v>
      </c>
      <c r="K111" s="175" t="s">
        <v>140</v>
      </c>
      <c r="L111" s="38"/>
      <c r="M111" s="180" t="s">
        <v>19</v>
      </c>
      <c r="N111" s="181" t="s">
        <v>47</v>
      </c>
      <c r="O111" s="63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4" t="s">
        <v>237</v>
      </c>
      <c r="AT111" s="184" t="s">
        <v>136</v>
      </c>
      <c r="AU111" s="184" t="s">
        <v>84</v>
      </c>
      <c r="AY111" s="16" t="s">
        <v>134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6" t="s">
        <v>84</v>
      </c>
      <c r="BK111" s="185">
        <f>ROUND(I111*H111,2)</f>
        <v>0</v>
      </c>
      <c r="BL111" s="16" t="s">
        <v>237</v>
      </c>
      <c r="BM111" s="184" t="s">
        <v>723</v>
      </c>
    </row>
    <row r="112" spans="1:65" s="2" customFormat="1" ht="11.25">
      <c r="A112" s="33"/>
      <c r="B112" s="34"/>
      <c r="C112" s="35"/>
      <c r="D112" s="186" t="s">
        <v>143</v>
      </c>
      <c r="E112" s="35"/>
      <c r="F112" s="187" t="s">
        <v>724</v>
      </c>
      <c r="G112" s="35"/>
      <c r="H112" s="35"/>
      <c r="I112" s="188"/>
      <c r="J112" s="35"/>
      <c r="K112" s="35"/>
      <c r="L112" s="38"/>
      <c r="M112" s="189"/>
      <c r="N112" s="190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143</v>
      </c>
      <c r="AU112" s="16" t="s">
        <v>84</v>
      </c>
    </row>
    <row r="113" spans="1:65" s="2" customFormat="1" ht="16.5" customHeight="1">
      <c r="A113" s="33"/>
      <c r="B113" s="34"/>
      <c r="C113" s="214" t="s">
        <v>245</v>
      </c>
      <c r="D113" s="214" t="s">
        <v>268</v>
      </c>
      <c r="E113" s="215" t="s">
        <v>725</v>
      </c>
      <c r="F113" s="216" t="s">
        <v>726</v>
      </c>
      <c r="G113" s="217" t="s">
        <v>700</v>
      </c>
      <c r="H113" s="218">
        <v>1</v>
      </c>
      <c r="I113" s="219"/>
      <c r="J113" s="220">
        <f>ROUND(I113*H113,2)</f>
        <v>0</v>
      </c>
      <c r="K113" s="216" t="s">
        <v>19</v>
      </c>
      <c r="L113" s="221"/>
      <c r="M113" s="222" t="s">
        <v>19</v>
      </c>
      <c r="N113" s="223" t="s">
        <v>47</v>
      </c>
      <c r="O113" s="63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4" t="s">
        <v>339</v>
      </c>
      <c r="AT113" s="184" t="s">
        <v>268</v>
      </c>
      <c r="AU113" s="184" t="s">
        <v>84</v>
      </c>
      <c r="AY113" s="16" t="s">
        <v>134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6" t="s">
        <v>84</v>
      </c>
      <c r="BK113" s="185">
        <f>ROUND(I113*H113,2)</f>
        <v>0</v>
      </c>
      <c r="BL113" s="16" t="s">
        <v>237</v>
      </c>
      <c r="BM113" s="184" t="s">
        <v>727</v>
      </c>
    </row>
    <row r="114" spans="1:65" s="2" customFormat="1" ht="16.5" customHeight="1">
      <c r="A114" s="33"/>
      <c r="B114" s="34"/>
      <c r="C114" s="173" t="s">
        <v>250</v>
      </c>
      <c r="D114" s="173" t="s">
        <v>136</v>
      </c>
      <c r="E114" s="174" t="s">
        <v>728</v>
      </c>
      <c r="F114" s="175" t="s">
        <v>729</v>
      </c>
      <c r="G114" s="176" t="s">
        <v>214</v>
      </c>
      <c r="H114" s="177">
        <v>6</v>
      </c>
      <c r="I114" s="178"/>
      <c r="J114" s="179">
        <f>ROUND(I114*H114,2)</f>
        <v>0</v>
      </c>
      <c r="K114" s="175" t="s">
        <v>140</v>
      </c>
      <c r="L114" s="38"/>
      <c r="M114" s="180" t="s">
        <v>19</v>
      </c>
      <c r="N114" s="181" t="s">
        <v>47</v>
      </c>
      <c r="O114" s="63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4" t="s">
        <v>237</v>
      </c>
      <c r="AT114" s="184" t="s">
        <v>136</v>
      </c>
      <c r="AU114" s="184" t="s">
        <v>84</v>
      </c>
      <c r="AY114" s="16" t="s">
        <v>134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6" t="s">
        <v>84</v>
      </c>
      <c r="BK114" s="185">
        <f>ROUND(I114*H114,2)</f>
        <v>0</v>
      </c>
      <c r="BL114" s="16" t="s">
        <v>237</v>
      </c>
      <c r="BM114" s="184" t="s">
        <v>730</v>
      </c>
    </row>
    <row r="115" spans="1:65" s="2" customFormat="1" ht="11.25">
      <c r="A115" s="33"/>
      <c r="B115" s="34"/>
      <c r="C115" s="35"/>
      <c r="D115" s="186" t="s">
        <v>143</v>
      </c>
      <c r="E115" s="35"/>
      <c r="F115" s="187" t="s">
        <v>731</v>
      </c>
      <c r="G115" s="35"/>
      <c r="H115" s="35"/>
      <c r="I115" s="188"/>
      <c r="J115" s="35"/>
      <c r="K115" s="35"/>
      <c r="L115" s="38"/>
      <c r="M115" s="189"/>
      <c r="N115" s="19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143</v>
      </c>
      <c r="AU115" s="16" t="s">
        <v>84</v>
      </c>
    </row>
    <row r="116" spans="1:65" s="2" customFormat="1" ht="16.5" customHeight="1">
      <c r="A116" s="33"/>
      <c r="B116" s="34"/>
      <c r="C116" s="214" t="s">
        <v>257</v>
      </c>
      <c r="D116" s="214" t="s">
        <v>268</v>
      </c>
      <c r="E116" s="215" t="s">
        <v>732</v>
      </c>
      <c r="F116" s="216" t="s">
        <v>733</v>
      </c>
      <c r="G116" s="217" t="s">
        <v>214</v>
      </c>
      <c r="H116" s="218">
        <v>6</v>
      </c>
      <c r="I116" s="219"/>
      <c r="J116" s="220">
        <f>ROUND(I116*H116,2)</f>
        <v>0</v>
      </c>
      <c r="K116" s="216" t="s">
        <v>140</v>
      </c>
      <c r="L116" s="221"/>
      <c r="M116" s="222" t="s">
        <v>19</v>
      </c>
      <c r="N116" s="223" t="s">
        <v>47</v>
      </c>
      <c r="O116" s="63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4" t="s">
        <v>339</v>
      </c>
      <c r="AT116" s="184" t="s">
        <v>268</v>
      </c>
      <c r="AU116" s="184" t="s">
        <v>84</v>
      </c>
      <c r="AY116" s="16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6" t="s">
        <v>84</v>
      </c>
      <c r="BK116" s="185">
        <f>ROUND(I116*H116,2)</f>
        <v>0</v>
      </c>
      <c r="BL116" s="16" t="s">
        <v>237</v>
      </c>
      <c r="BM116" s="184" t="s">
        <v>734</v>
      </c>
    </row>
    <row r="117" spans="1:65" s="2" customFormat="1" ht="16.5" customHeight="1">
      <c r="A117" s="33"/>
      <c r="B117" s="34"/>
      <c r="C117" s="173" t="s">
        <v>263</v>
      </c>
      <c r="D117" s="173" t="s">
        <v>136</v>
      </c>
      <c r="E117" s="174" t="s">
        <v>735</v>
      </c>
      <c r="F117" s="175" t="s">
        <v>736</v>
      </c>
      <c r="G117" s="176" t="s">
        <v>214</v>
      </c>
      <c r="H117" s="177">
        <v>3</v>
      </c>
      <c r="I117" s="178"/>
      <c r="J117" s="179">
        <f>ROUND(I117*H117,2)</f>
        <v>0</v>
      </c>
      <c r="K117" s="175" t="s">
        <v>140</v>
      </c>
      <c r="L117" s="38"/>
      <c r="M117" s="180" t="s">
        <v>19</v>
      </c>
      <c r="N117" s="181" t="s">
        <v>47</v>
      </c>
      <c r="O117" s="63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4" t="s">
        <v>237</v>
      </c>
      <c r="AT117" s="184" t="s">
        <v>136</v>
      </c>
      <c r="AU117" s="184" t="s">
        <v>84</v>
      </c>
      <c r="AY117" s="16" t="s">
        <v>134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6" t="s">
        <v>84</v>
      </c>
      <c r="BK117" s="185">
        <f>ROUND(I117*H117,2)</f>
        <v>0</v>
      </c>
      <c r="BL117" s="16" t="s">
        <v>237</v>
      </c>
      <c r="BM117" s="184" t="s">
        <v>737</v>
      </c>
    </row>
    <row r="118" spans="1:65" s="2" customFormat="1" ht="11.25">
      <c r="A118" s="33"/>
      <c r="B118" s="34"/>
      <c r="C118" s="35"/>
      <c r="D118" s="186" t="s">
        <v>143</v>
      </c>
      <c r="E118" s="35"/>
      <c r="F118" s="187" t="s">
        <v>738</v>
      </c>
      <c r="G118" s="35"/>
      <c r="H118" s="35"/>
      <c r="I118" s="188"/>
      <c r="J118" s="35"/>
      <c r="K118" s="35"/>
      <c r="L118" s="38"/>
      <c r="M118" s="189"/>
      <c r="N118" s="190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143</v>
      </c>
      <c r="AU118" s="16" t="s">
        <v>84</v>
      </c>
    </row>
    <row r="119" spans="1:65" s="2" customFormat="1" ht="16.5" customHeight="1">
      <c r="A119" s="33"/>
      <c r="B119" s="34"/>
      <c r="C119" s="214" t="s">
        <v>7</v>
      </c>
      <c r="D119" s="214" t="s">
        <v>268</v>
      </c>
      <c r="E119" s="215" t="s">
        <v>739</v>
      </c>
      <c r="F119" s="216" t="s">
        <v>740</v>
      </c>
      <c r="G119" s="217" t="s">
        <v>214</v>
      </c>
      <c r="H119" s="218">
        <v>3</v>
      </c>
      <c r="I119" s="219"/>
      <c r="J119" s="220">
        <f t="shared" ref="J119:J124" si="0">ROUND(I119*H119,2)</f>
        <v>0</v>
      </c>
      <c r="K119" s="216" t="s">
        <v>140</v>
      </c>
      <c r="L119" s="221"/>
      <c r="M119" s="222" t="s">
        <v>19</v>
      </c>
      <c r="N119" s="223" t="s">
        <v>47</v>
      </c>
      <c r="O119" s="63"/>
      <c r="P119" s="182">
        <f t="shared" ref="P119:P124" si="1">O119*H119</f>
        <v>0</v>
      </c>
      <c r="Q119" s="182">
        <v>0</v>
      </c>
      <c r="R119" s="182">
        <f t="shared" ref="R119:R124" si="2">Q119*H119</f>
        <v>0</v>
      </c>
      <c r="S119" s="182">
        <v>0</v>
      </c>
      <c r="T119" s="183">
        <f t="shared" ref="T119:T124" si="3"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4" t="s">
        <v>339</v>
      </c>
      <c r="AT119" s="184" t="s">
        <v>268</v>
      </c>
      <c r="AU119" s="184" t="s">
        <v>84</v>
      </c>
      <c r="AY119" s="16" t="s">
        <v>134</v>
      </c>
      <c r="BE119" s="185">
        <f t="shared" ref="BE119:BE124" si="4">IF(N119="základní",J119,0)</f>
        <v>0</v>
      </c>
      <c r="BF119" s="185">
        <f t="shared" ref="BF119:BF124" si="5">IF(N119="snížená",J119,0)</f>
        <v>0</v>
      </c>
      <c r="BG119" s="185">
        <f t="shared" ref="BG119:BG124" si="6">IF(N119="zákl. přenesená",J119,0)</f>
        <v>0</v>
      </c>
      <c r="BH119" s="185">
        <f t="shared" ref="BH119:BH124" si="7">IF(N119="sníž. přenesená",J119,0)</f>
        <v>0</v>
      </c>
      <c r="BI119" s="185">
        <f t="shared" ref="BI119:BI124" si="8">IF(N119="nulová",J119,0)</f>
        <v>0</v>
      </c>
      <c r="BJ119" s="16" t="s">
        <v>84</v>
      </c>
      <c r="BK119" s="185">
        <f t="shared" ref="BK119:BK124" si="9">ROUND(I119*H119,2)</f>
        <v>0</v>
      </c>
      <c r="BL119" s="16" t="s">
        <v>237</v>
      </c>
      <c r="BM119" s="184" t="s">
        <v>741</v>
      </c>
    </row>
    <row r="120" spans="1:65" s="2" customFormat="1" ht="16.5" customHeight="1">
      <c r="A120" s="33"/>
      <c r="B120" s="34"/>
      <c r="C120" s="214" t="s">
        <v>274</v>
      </c>
      <c r="D120" s="214" t="s">
        <v>268</v>
      </c>
      <c r="E120" s="215" t="s">
        <v>742</v>
      </c>
      <c r="F120" s="216" t="s">
        <v>743</v>
      </c>
      <c r="G120" s="217" t="s">
        <v>214</v>
      </c>
      <c r="H120" s="218">
        <v>9</v>
      </c>
      <c r="I120" s="219"/>
      <c r="J120" s="220">
        <f t="shared" si="0"/>
        <v>0</v>
      </c>
      <c r="K120" s="216" t="s">
        <v>19</v>
      </c>
      <c r="L120" s="221"/>
      <c r="M120" s="222" t="s">
        <v>19</v>
      </c>
      <c r="N120" s="223" t="s">
        <v>47</v>
      </c>
      <c r="O120" s="63"/>
      <c r="P120" s="182">
        <f t="shared" si="1"/>
        <v>0</v>
      </c>
      <c r="Q120" s="182">
        <v>0</v>
      </c>
      <c r="R120" s="182">
        <f t="shared" si="2"/>
        <v>0</v>
      </c>
      <c r="S120" s="182">
        <v>0</v>
      </c>
      <c r="T120" s="183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4" t="s">
        <v>339</v>
      </c>
      <c r="AT120" s="184" t="s">
        <v>268</v>
      </c>
      <c r="AU120" s="184" t="s">
        <v>84</v>
      </c>
      <c r="AY120" s="16" t="s">
        <v>134</v>
      </c>
      <c r="BE120" s="185">
        <f t="shared" si="4"/>
        <v>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16" t="s">
        <v>84</v>
      </c>
      <c r="BK120" s="185">
        <f t="shared" si="9"/>
        <v>0</v>
      </c>
      <c r="BL120" s="16" t="s">
        <v>237</v>
      </c>
      <c r="BM120" s="184" t="s">
        <v>744</v>
      </c>
    </row>
    <row r="121" spans="1:65" s="2" customFormat="1" ht="16.5" customHeight="1">
      <c r="A121" s="33"/>
      <c r="B121" s="34"/>
      <c r="C121" s="214" t="s">
        <v>282</v>
      </c>
      <c r="D121" s="214" t="s">
        <v>268</v>
      </c>
      <c r="E121" s="215" t="s">
        <v>745</v>
      </c>
      <c r="F121" s="216" t="s">
        <v>746</v>
      </c>
      <c r="G121" s="217" t="s">
        <v>747</v>
      </c>
      <c r="H121" s="218">
        <v>9</v>
      </c>
      <c r="I121" s="219"/>
      <c r="J121" s="220">
        <f t="shared" si="0"/>
        <v>0</v>
      </c>
      <c r="K121" s="216" t="s">
        <v>19</v>
      </c>
      <c r="L121" s="221"/>
      <c r="M121" s="222" t="s">
        <v>19</v>
      </c>
      <c r="N121" s="223" t="s">
        <v>47</v>
      </c>
      <c r="O121" s="63"/>
      <c r="P121" s="182">
        <f t="shared" si="1"/>
        <v>0</v>
      </c>
      <c r="Q121" s="182">
        <v>0</v>
      </c>
      <c r="R121" s="182">
        <f t="shared" si="2"/>
        <v>0</v>
      </c>
      <c r="S121" s="182">
        <v>0</v>
      </c>
      <c r="T121" s="183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4" t="s">
        <v>339</v>
      </c>
      <c r="AT121" s="184" t="s">
        <v>268</v>
      </c>
      <c r="AU121" s="184" t="s">
        <v>84</v>
      </c>
      <c r="AY121" s="16" t="s">
        <v>134</v>
      </c>
      <c r="BE121" s="185">
        <f t="shared" si="4"/>
        <v>0</v>
      </c>
      <c r="BF121" s="185">
        <f t="shared" si="5"/>
        <v>0</v>
      </c>
      <c r="BG121" s="185">
        <f t="shared" si="6"/>
        <v>0</v>
      </c>
      <c r="BH121" s="185">
        <f t="shared" si="7"/>
        <v>0</v>
      </c>
      <c r="BI121" s="185">
        <f t="shared" si="8"/>
        <v>0</v>
      </c>
      <c r="BJ121" s="16" t="s">
        <v>84</v>
      </c>
      <c r="BK121" s="185">
        <f t="shared" si="9"/>
        <v>0</v>
      </c>
      <c r="BL121" s="16" t="s">
        <v>237</v>
      </c>
      <c r="BM121" s="184" t="s">
        <v>748</v>
      </c>
    </row>
    <row r="122" spans="1:65" s="2" customFormat="1" ht="24.2" customHeight="1">
      <c r="A122" s="33"/>
      <c r="B122" s="34"/>
      <c r="C122" s="214" t="s">
        <v>290</v>
      </c>
      <c r="D122" s="214" t="s">
        <v>268</v>
      </c>
      <c r="E122" s="215" t="s">
        <v>749</v>
      </c>
      <c r="F122" s="216" t="s">
        <v>750</v>
      </c>
      <c r="G122" s="217" t="s">
        <v>700</v>
      </c>
      <c r="H122" s="218">
        <v>1</v>
      </c>
      <c r="I122" s="219"/>
      <c r="J122" s="220">
        <f t="shared" si="0"/>
        <v>0</v>
      </c>
      <c r="K122" s="216" t="s">
        <v>19</v>
      </c>
      <c r="L122" s="221"/>
      <c r="M122" s="222" t="s">
        <v>19</v>
      </c>
      <c r="N122" s="223" t="s">
        <v>47</v>
      </c>
      <c r="O122" s="63"/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4" t="s">
        <v>339</v>
      </c>
      <c r="AT122" s="184" t="s">
        <v>268</v>
      </c>
      <c r="AU122" s="184" t="s">
        <v>84</v>
      </c>
      <c r="AY122" s="16" t="s">
        <v>134</v>
      </c>
      <c r="BE122" s="185">
        <f t="shared" si="4"/>
        <v>0</v>
      </c>
      <c r="BF122" s="185">
        <f t="shared" si="5"/>
        <v>0</v>
      </c>
      <c r="BG122" s="185">
        <f t="shared" si="6"/>
        <v>0</v>
      </c>
      <c r="BH122" s="185">
        <f t="shared" si="7"/>
        <v>0</v>
      </c>
      <c r="BI122" s="185">
        <f t="shared" si="8"/>
        <v>0</v>
      </c>
      <c r="BJ122" s="16" t="s">
        <v>84</v>
      </c>
      <c r="BK122" s="185">
        <f t="shared" si="9"/>
        <v>0</v>
      </c>
      <c r="BL122" s="16" t="s">
        <v>237</v>
      </c>
      <c r="BM122" s="184" t="s">
        <v>751</v>
      </c>
    </row>
    <row r="123" spans="1:65" s="2" customFormat="1" ht="16.5" customHeight="1">
      <c r="A123" s="33"/>
      <c r="B123" s="34"/>
      <c r="C123" s="173" t="s">
        <v>296</v>
      </c>
      <c r="D123" s="173" t="s">
        <v>136</v>
      </c>
      <c r="E123" s="174" t="s">
        <v>752</v>
      </c>
      <c r="F123" s="175" t="s">
        <v>753</v>
      </c>
      <c r="G123" s="176" t="s">
        <v>629</v>
      </c>
      <c r="H123" s="177">
        <v>2</v>
      </c>
      <c r="I123" s="178"/>
      <c r="J123" s="179">
        <f t="shared" si="0"/>
        <v>0</v>
      </c>
      <c r="K123" s="175" t="s">
        <v>19</v>
      </c>
      <c r="L123" s="38"/>
      <c r="M123" s="180" t="s">
        <v>19</v>
      </c>
      <c r="N123" s="181" t="s">
        <v>47</v>
      </c>
      <c r="O123" s="63"/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4" t="s">
        <v>237</v>
      </c>
      <c r="AT123" s="184" t="s">
        <v>136</v>
      </c>
      <c r="AU123" s="184" t="s">
        <v>84</v>
      </c>
      <c r="AY123" s="16" t="s">
        <v>134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16" t="s">
        <v>84</v>
      </c>
      <c r="BK123" s="185">
        <f t="shared" si="9"/>
        <v>0</v>
      </c>
      <c r="BL123" s="16" t="s">
        <v>237</v>
      </c>
      <c r="BM123" s="184" t="s">
        <v>754</v>
      </c>
    </row>
    <row r="124" spans="1:65" s="2" customFormat="1" ht="16.5" customHeight="1">
      <c r="A124" s="33"/>
      <c r="B124" s="34"/>
      <c r="C124" s="173" t="s">
        <v>305</v>
      </c>
      <c r="D124" s="173" t="s">
        <v>136</v>
      </c>
      <c r="E124" s="174" t="s">
        <v>755</v>
      </c>
      <c r="F124" s="175" t="s">
        <v>756</v>
      </c>
      <c r="G124" s="176" t="s">
        <v>285</v>
      </c>
      <c r="H124" s="177">
        <v>2</v>
      </c>
      <c r="I124" s="178"/>
      <c r="J124" s="179">
        <f t="shared" si="0"/>
        <v>0</v>
      </c>
      <c r="K124" s="175" t="s">
        <v>140</v>
      </c>
      <c r="L124" s="38"/>
      <c r="M124" s="180" t="s">
        <v>19</v>
      </c>
      <c r="N124" s="181" t="s">
        <v>47</v>
      </c>
      <c r="O124" s="63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4" t="s">
        <v>237</v>
      </c>
      <c r="AT124" s="184" t="s">
        <v>136</v>
      </c>
      <c r="AU124" s="184" t="s">
        <v>84</v>
      </c>
      <c r="AY124" s="16" t="s">
        <v>134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6" t="s">
        <v>84</v>
      </c>
      <c r="BK124" s="185">
        <f t="shared" si="9"/>
        <v>0</v>
      </c>
      <c r="BL124" s="16" t="s">
        <v>237</v>
      </c>
      <c r="BM124" s="184" t="s">
        <v>757</v>
      </c>
    </row>
    <row r="125" spans="1:65" s="2" customFormat="1" ht="11.25">
      <c r="A125" s="33"/>
      <c r="B125" s="34"/>
      <c r="C125" s="35"/>
      <c r="D125" s="186" t="s">
        <v>143</v>
      </c>
      <c r="E125" s="35"/>
      <c r="F125" s="187" t="s">
        <v>758</v>
      </c>
      <c r="G125" s="35"/>
      <c r="H125" s="35"/>
      <c r="I125" s="188"/>
      <c r="J125" s="35"/>
      <c r="K125" s="35"/>
      <c r="L125" s="38"/>
      <c r="M125" s="189"/>
      <c r="N125" s="19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143</v>
      </c>
      <c r="AU125" s="16" t="s">
        <v>84</v>
      </c>
    </row>
    <row r="126" spans="1:65" s="2" customFormat="1" ht="16.5" customHeight="1">
      <c r="A126" s="33"/>
      <c r="B126" s="34"/>
      <c r="C126" s="214" t="s">
        <v>310</v>
      </c>
      <c r="D126" s="214" t="s">
        <v>268</v>
      </c>
      <c r="E126" s="215" t="s">
        <v>759</v>
      </c>
      <c r="F126" s="216" t="s">
        <v>1074</v>
      </c>
      <c r="G126" s="217" t="s">
        <v>700</v>
      </c>
      <c r="H126" s="218">
        <v>2</v>
      </c>
      <c r="I126" s="219"/>
      <c r="J126" s="220">
        <f>ROUND(I126*H126,2)</f>
        <v>0</v>
      </c>
      <c r="K126" s="216" t="s">
        <v>19</v>
      </c>
      <c r="L126" s="221"/>
      <c r="M126" s="222" t="s">
        <v>19</v>
      </c>
      <c r="N126" s="223" t="s">
        <v>47</v>
      </c>
      <c r="O126" s="63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4" t="s">
        <v>339</v>
      </c>
      <c r="AT126" s="184" t="s">
        <v>268</v>
      </c>
      <c r="AU126" s="184" t="s">
        <v>84</v>
      </c>
      <c r="AY126" s="16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6" t="s">
        <v>84</v>
      </c>
      <c r="BK126" s="185">
        <f>ROUND(I126*H126,2)</f>
        <v>0</v>
      </c>
      <c r="BL126" s="16" t="s">
        <v>237</v>
      </c>
      <c r="BM126" s="184" t="s">
        <v>760</v>
      </c>
    </row>
    <row r="127" spans="1:65" s="2" customFormat="1" ht="16.5" customHeight="1">
      <c r="A127" s="33"/>
      <c r="B127" s="34"/>
      <c r="C127" s="214" t="s">
        <v>316</v>
      </c>
      <c r="D127" s="214" t="s">
        <v>268</v>
      </c>
      <c r="E127" s="215" t="s">
        <v>761</v>
      </c>
      <c r="F127" s="216" t="s">
        <v>762</v>
      </c>
      <c r="G127" s="217" t="s">
        <v>285</v>
      </c>
      <c r="H127" s="218">
        <v>2</v>
      </c>
      <c r="I127" s="219"/>
      <c r="J127" s="220">
        <f>ROUND(I127*H127,2)</f>
        <v>0</v>
      </c>
      <c r="K127" s="216" t="s">
        <v>140</v>
      </c>
      <c r="L127" s="221"/>
      <c r="M127" s="222" t="s">
        <v>19</v>
      </c>
      <c r="N127" s="223" t="s">
        <v>47</v>
      </c>
      <c r="O127" s="63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4" t="s">
        <v>339</v>
      </c>
      <c r="AT127" s="184" t="s">
        <v>268</v>
      </c>
      <c r="AU127" s="184" t="s">
        <v>84</v>
      </c>
      <c r="AY127" s="16" t="s">
        <v>134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6" t="s">
        <v>84</v>
      </c>
      <c r="BK127" s="185">
        <f>ROUND(I127*H127,2)</f>
        <v>0</v>
      </c>
      <c r="BL127" s="16" t="s">
        <v>237</v>
      </c>
      <c r="BM127" s="184" t="s">
        <v>763</v>
      </c>
    </row>
    <row r="128" spans="1:65" s="2" customFormat="1" ht="16.5" customHeight="1">
      <c r="A128" s="33"/>
      <c r="B128" s="34"/>
      <c r="C128" s="214" t="s">
        <v>322</v>
      </c>
      <c r="D128" s="214" t="s">
        <v>268</v>
      </c>
      <c r="E128" s="215" t="s">
        <v>764</v>
      </c>
      <c r="F128" s="216" t="s">
        <v>1075</v>
      </c>
      <c r="G128" s="217" t="s">
        <v>700</v>
      </c>
      <c r="H128" s="218">
        <v>1</v>
      </c>
      <c r="I128" s="219"/>
      <c r="J128" s="220">
        <f>ROUND(I128*H128,2)</f>
        <v>0</v>
      </c>
      <c r="K128" s="216" t="s">
        <v>19</v>
      </c>
      <c r="L128" s="221"/>
      <c r="M128" s="222" t="s">
        <v>19</v>
      </c>
      <c r="N128" s="223" t="s">
        <v>47</v>
      </c>
      <c r="O128" s="63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4" t="s">
        <v>339</v>
      </c>
      <c r="AT128" s="184" t="s">
        <v>268</v>
      </c>
      <c r="AU128" s="184" t="s">
        <v>84</v>
      </c>
      <c r="AY128" s="16" t="s">
        <v>134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6" t="s">
        <v>84</v>
      </c>
      <c r="BK128" s="185">
        <f>ROUND(I128*H128,2)</f>
        <v>0</v>
      </c>
      <c r="BL128" s="16" t="s">
        <v>237</v>
      </c>
      <c r="BM128" s="184" t="s">
        <v>765</v>
      </c>
    </row>
    <row r="129" spans="1:65" s="2" customFormat="1" ht="16.5" customHeight="1">
      <c r="A129" s="33"/>
      <c r="B129" s="34"/>
      <c r="C129" s="214" t="s">
        <v>328</v>
      </c>
      <c r="D129" s="214" t="s">
        <v>268</v>
      </c>
      <c r="E129" s="215" t="s">
        <v>766</v>
      </c>
      <c r="F129" s="216" t="s">
        <v>1076</v>
      </c>
      <c r="G129" s="217" t="s">
        <v>700</v>
      </c>
      <c r="H129" s="218">
        <v>1</v>
      </c>
      <c r="I129" s="219"/>
      <c r="J129" s="220">
        <f>ROUND(I129*H129,2)</f>
        <v>0</v>
      </c>
      <c r="K129" s="216" t="s">
        <v>19</v>
      </c>
      <c r="L129" s="221"/>
      <c r="M129" s="222" t="s">
        <v>19</v>
      </c>
      <c r="N129" s="223" t="s">
        <v>47</v>
      </c>
      <c r="O129" s="63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4" t="s">
        <v>339</v>
      </c>
      <c r="AT129" s="184" t="s">
        <v>268</v>
      </c>
      <c r="AU129" s="184" t="s">
        <v>84</v>
      </c>
      <c r="AY129" s="16" t="s">
        <v>134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6" t="s">
        <v>84</v>
      </c>
      <c r="BK129" s="185">
        <f>ROUND(I129*H129,2)</f>
        <v>0</v>
      </c>
      <c r="BL129" s="16" t="s">
        <v>237</v>
      </c>
      <c r="BM129" s="184" t="s">
        <v>767</v>
      </c>
    </row>
    <row r="130" spans="1:65" s="2" customFormat="1" ht="16.5" customHeight="1">
      <c r="A130" s="33"/>
      <c r="B130" s="34"/>
      <c r="C130" s="173" t="s">
        <v>333</v>
      </c>
      <c r="D130" s="173" t="s">
        <v>136</v>
      </c>
      <c r="E130" s="174" t="s">
        <v>768</v>
      </c>
      <c r="F130" s="175" t="s">
        <v>769</v>
      </c>
      <c r="G130" s="176" t="s">
        <v>285</v>
      </c>
      <c r="H130" s="177">
        <v>6</v>
      </c>
      <c r="I130" s="178"/>
      <c r="J130" s="179">
        <f>ROUND(I130*H130,2)</f>
        <v>0</v>
      </c>
      <c r="K130" s="175" t="s">
        <v>140</v>
      </c>
      <c r="L130" s="38"/>
      <c r="M130" s="180" t="s">
        <v>19</v>
      </c>
      <c r="N130" s="181" t="s">
        <v>47</v>
      </c>
      <c r="O130" s="63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4" t="s">
        <v>237</v>
      </c>
      <c r="AT130" s="184" t="s">
        <v>136</v>
      </c>
      <c r="AU130" s="184" t="s">
        <v>84</v>
      </c>
      <c r="AY130" s="16" t="s">
        <v>134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6" t="s">
        <v>84</v>
      </c>
      <c r="BK130" s="185">
        <f>ROUND(I130*H130,2)</f>
        <v>0</v>
      </c>
      <c r="BL130" s="16" t="s">
        <v>237</v>
      </c>
      <c r="BM130" s="184" t="s">
        <v>770</v>
      </c>
    </row>
    <row r="131" spans="1:65" s="2" customFormat="1" ht="11.25">
      <c r="A131" s="33"/>
      <c r="B131" s="34"/>
      <c r="C131" s="35"/>
      <c r="D131" s="186" t="s">
        <v>143</v>
      </c>
      <c r="E131" s="35"/>
      <c r="F131" s="187" t="s">
        <v>771</v>
      </c>
      <c r="G131" s="35"/>
      <c r="H131" s="35"/>
      <c r="I131" s="188"/>
      <c r="J131" s="35"/>
      <c r="K131" s="35"/>
      <c r="L131" s="38"/>
      <c r="M131" s="189"/>
      <c r="N131" s="190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143</v>
      </c>
      <c r="AU131" s="16" t="s">
        <v>84</v>
      </c>
    </row>
    <row r="132" spans="1:65" s="2" customFormat="1" ht="16.5" customHeight="1">
      <c r="A132" s="33"/>
      <c r="B132" s="34"/>
      <c r="C132" s="214" t="s">
        <v>339</v>
      </c>
      <c r="D132" s="214" t="s">
        <v>268</v>
      </c>
      <c r="E132" s="215" t="s">
        <v>772</v>
      </c>
      <c r="F132" s="216" t="s">
        <v>773</v>
      </c>
      <c r="G132" s="217" t="s">
        <v>285</v>
      </c>
      <c r="H132" s="218">
        <v>6</v>
      </c>
      <c r="I132" s="219"/>
      <c r="J132" s="220">
        <f>ROUND(I132*H132,2)</f>
        <v>0</v>
      </c>
      <c r="K132" s="216" t="s">
        <v>140</v>
      </c>
      <c r="L132" s="221"/>
      <c r="M132" s="222" t="s">
        <v>19</v>
      </c>
      <c r="N132" s="223" t="s">
        <v>47</v>
      </c>
      <c r="O132" s="63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4" t="s">
        <v>339</v>
      </c>
      <c r="AT132" s="184" t="s">
        <v>268</v>
      </c>
      <c r="AU132" s="184" t="s">
        <v>84</v>
      </c>
      <c r="AY132" s="16" t="s">
        <v>134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6" t="s">
        <v>84</v>
      </c>
      <c r="BK132" s="185">
        <f>ROUND(I132*H132,2)</f>
        <v>0</v>
      </c>
      <c r="BL132" s="16" t="s">
        <v>237</v>
      </c>
      <c r="BM132" s="184" t="s">
        <v>774</v>
      </c>
    </row>
    <row r="133" spans="1:65" s="2" customFormat="1" ht="16.5" customHeight="1">
      <c r="A133" s="33"/>
      <c r="B133" s="34"/>
      <c r="C133" s="173" t="s">
        <v>344</v>
      </c>
      <c r="D133" s="173" t="s">
        <v>136</v>
      </c>
      <c r="E133" s="174" t="s">
        <v>775</v>
      </c>
      <c r="F133" s="175" t="s">
        <v>776</v>
      </c>
      <c r="G133" s="176" t="s">
        <v>285</v>
      </c>
      <c r="H133" s="177">
        <v>2</v>
      </c>
      <c r="I133" s="178"/>
      <c r="J133" s="179">
        <f>ROUND(I133*H133,2)</f>
        <v>0</v>
      </c>
      <c r="K133" s="175" t="s">
        <v>19</v>
      </c>
      <c r="L133" s="38"/>
      <c r="M133" s="180" t="s">
        <v>19</v>
      </c>
      <c r="N133" s="181" t="s">
        <v>47</v>
      </c>
      <c r="O133" s="63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4" t="s">
        <v>237</v>
      </c>
      <c r="AT133" s="184" t="s">
        <v>136</v>
      </c>
      <c r="AU133" s="184" t="s">
        <v>84</v>
      </c>
      <c r="AY133" s="16" t="s">
        <v>134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6" t="s">
        <v>84</v>
      </c>
      <c r="BK133" s="185">
        <f>ROUND(I133*H133,2)</f>
        <v>0</v>
      </c>
      <c r="BL133" s="16" t="s">
        <v>237</v>
      </c>
      <c r="BM133" s="184" t="s">
        <v>777</v>
      </c>
    </row>
    <row r="134" spans="1:65" s="2" customFormat="1" ht="19.5">
      <c r="A134" s="33"/>
      <c r="B134" s="34"/>
      <c r="C134" s="35"/>
      <c r="D134" s="193" t="s">
        <v>287</v>
      </c>
      <c r="E134" s="35"/>
      <c r="F134" s="224" t="s">
        <v>1077</v>
      </c>
      <c r="G134" s="35"/>
      <c r="H134" s="35"/>
      <c r="I134" s="188"/>
      <c r="J134" s="35"/>
      <c r="K134" s="35"/>
      <c r="L134" s="38"/>
      <c r="M134" s="189"/>
      <c r="N134" s="190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287</v>
      </c>
      <c r="AU134" s="16" t="s">
        <v>84</v>
      </c>
    </row>
    <row r="135" spans="1:65" s="2" customFormat="1" ht="16.5" customHeight="1">
      <c r="A135" s="33"/>
      <c r="B135" s="34"/>
      <c r="C135" s="173" t="s">
        <v>349</v>
      </c>
      <c r="D135" s="173" t="s">
        <v>136</v>
      </c>
      <c r="E135" s="174" t="s">
        <v>778</v>
      </c>
      <c r="F135" s="175" t="s">
        <v>779</v>
      </c>
      <c r="G135" s="176" t="s">
        <v>214</v>
      </c>
      <c r="H135" s="177">
        <v>180</v>
      </c>
      <c r="I135" s="178"/>
      <c r="J135" s="179">
        <f>ROUND(I135*H135,2)</f>
        <v>0</v>
      </c>
      <c r="K135" s="175" t="s">
        <v>140</v>
      </c>
      <c r="L135" s="38"/>
      <c r="M135" s="180" t="s">
        <v>19</v>
      </c>
      <c r="N135" s="181" t="s">
        <v>47</v>
      </c>
      <c r="O135" s="63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4" t="s">
        <v>237</v>
      </c>
      <c r="AT135" s="184" t="s">
        <v>136</v>
      </c>
      <c r="AU135" s="184" t="s">
        <v>84</v>
      </c>
      <c r="AY135" s="16" t="s">
        <v>134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6" t="s">
        <v>84</v>
      </c>
      <c r="BK135" s="185">
        <f>ROUND(I135*H135,2)</f>
        <v>0</v>
      </c>
      <c r="BL135" s="16" t="s">
        <v>237</v>
      </c>
      <c r="BM135" s="184" t="s">
        <v>780</v>
      </c>
    </row>
    <row r="136" spans="1:65" s="2" customFormat="1" ht="11.25">
      <c r="A136" s="33"/>
      <c r="B136" s="34"/>
      <c r="C136" s="35"/>
      <c r="D136" s="186" t="s">
        <v>143</v>
      </c>
      <c r="E136" s="35"/>
      <c r="F136" s="187" t="s">
        <v>781</v>
      </c>
      <c r="G136" s="35"/>
      <c r="H136" s="35"/>
      <c r="I136" s="188"/>
      <c r="J136" s="35"/>
      <c r="K136" s="35"/>
      <c r="L136" s="38"/>
      <c r="M136" s="189"/>
      <c r="N136" s="190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143</v>
      </c>
      <c r="AU136" s="16" t="s">
        <v>84</v>
      </c>
    </row>
    <row r="137" spans="1:65" s="2" customFormat="1" ht="16.5" customHeight="1">
      <c r="A137" s="33"/>
      <c r="B137" s="34"/>
      <c r="C137" s="214" t="s">
        <v>359</v>
      </c>
      <c r="D137" s="214" t="s">
        <v>268</v>
      </c>
      <c r="E137" s="215" t="s">
        <v>782</v>
      </c>
      <c r="F137" s="216" t="s">
        <v>783</v>
      </c>
      <c r="G137" s="217" t="s">
        <v>214</v>
      </c>
      <c r="H137" s="218">
        <v>180</v>
      </c>
      <c r="I137" s="219"/>
      <c r="J137" s="220">
        <f>ROUND(I137*H137,2)</f>
        <v>0</v>
      </c>
      <c r="K137" s="216" t="s">
        <v>140</v>
      </c>
      <c r="L137" s="221"/>
      <c r="M137" s="222" t="s">
        <v>19</v>
      </c>
      <c r="N137" s="223" t="s">
        <v>47</v>
      </c>
      <c r="O137" s="63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4" t="s">
        <v>339</v>
      </c>
      <c r="AT137" s="184" t="s">
        <v>268</v>
      </c>
      <c r="AU137" s="184" t="s">
        <v>84</v>
      </c>
      <c r="AY137" s="16" t="s">
        <v>134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6" t="s">
        <v>84</v>
      </c>
      <c r="BK137" s="185">
        <f>ROUND(I137*H137,2)</f>
        <v>0</v>
      </c>
      <c r="BL137" s="16" t="s">
        <v>237</v>
      </c>
      <c r="BM137" s="184" t="s">
        <v>784</v>
      </c>
    </row>
    <row r="138" spans="1:65" s="2" customFormat="1" ht="21.75" customHeight="1">
      <c r="A138" s="33"/>
      <c r="B138" s="34"/>
      <c r="C138" s="173" t="s">
        <v>366</v>
      </c>
      <c r="D138" s="173" t="s">
        <v>136</v>
      </c>
      <c r="E138" s="174" t="s">
        <v>785</v>
      </c>
      <c r="F138" s="175" t="s">
        <v>786</v>
      </c>
      <c r="G138" s="176" t="s">
        <v>214</v>
      </c>
      <c r="H138" s="177">
        <v>180</v>
      </c>
      <c r="I138" s="178"/>
      <c r="J138" s="179">
        <f>ROUND(I138*H138,2)</f>
        <v>0</v>
      </c>
      <c r="K138" s="175" t="s">
        <v>140</v>
      </c>
      <c r="L138" s="38"/>
      <c r="M138" s="180" t="s">
        <v>19</v>
      </c>
      <c r="N138" s="181" t="s">
        <v>47</v>
      </c>
      <c r="O138" s="63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4" t="s">
        <v>237</v>
      </c>
      <c r="AT138" s="184" t="s">
        <v>136</v>
      </c>
      <c r="AU138" s="184" t="s">
        <v>84</v>
      </c>
      <c r="AY138" s="16" t="s">
        <v>134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6" t="s">
        <v>84</v>
      </c>
      <c r="BK138" s="185">
        <f>ROUND(I138*H138,2)</f>
        <v>0</v>
      </c>
      <c r="BL138" s="16" t="s">
        <v>237</v>
      </c>
      <c r="BM138" s="184" t="s">
        <v>787</v>
      </c>
    </row>
    <row r="139" spans="1:65" s="2" customFormat="1" ht="11.25">
      <c r="A139" s="33"/>
      <c r="B139" s="34"/>
      <c r="C139" s="35"/>
      <c r="D139" s="186" t="s">
        <v>143</v>
      </c>
      <c r="E139" s="35"/>
      <c r="F139" s="187" t="s">
        <v>788</v>
      </c>
      <c r="G139" s="35"/>
      <c r="H139" s="35"/>
      <c r="I139" s="188"/>
      <c r="J139" s="35"/>
      <c r="K139" s="35"/>
      <c r="L139" s="38"/>
      <c r="M139" s="189"/>
      <c r="N139" s="190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143</v>
      </c>
      <c r="AU139" s="16" t="s">
        <v>84</v>
      </c>
    </row>
    <row r="140" spans="1:65" s="2" customFormat="1" ht="16.5" customHeight="1">
      <c r="A140" s="33"/>
      <c r="B140" s="34"/>
      <c r="C140" s="214" t="s">
        <v>373</v>
      </c>
      <c r="D140" s="214" t="s">
        <v>268</v>
      </c>
      <c r="E140" s="215" t="s">
        <v>789</v>
      </c>
      <c r="F140" s="216" t="s">
        <v>790</v>
      </c>
      <c r="G140" s="217" t="s">
        <v>271</v>
      </c>
      <c r="H140" s="218">
        <v>180</v>
      </c>
      <c r="I140" s="219"/>
      <c r="J140" s="220">
        <f>ROUND(I140*H140,2)</f>
        <v>0</v>
      </c>
      <c r="K140" s="216" t="s">
        <v>140</v>
      </c>
      <c r="L140" s="221"/>
      <c r="M140" s="222" t="s">
        <v>19</v>
      </c>
      <c r="N140" s="223" t="s">
        <v>47</v>
      </c>
      <c r="O140" s="63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4" t="s">
        <v>339</v>
      </c>
      <c r="AT140" s="184" t="s">
        <v>268</v>
      </c>
      <c r="AU140" s="184" t="s">
        <v>84</v>
      </c>
      <c r="AY140" s="16" t="s">
        <v>134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6" t="s">
        <v>84</v>
      </c>
      <c r="BK140" s="185">
        <f>ROUND(I140*H140,2)</f>
        <v>0</v>
      </c>
      <c r="BL140" s="16" t="s">
        <v>237</v>
      </c>
      <c r="BM140" s="184" t="s">
        <v>791</v>
      </c>
    </row>
    <row r="141" spans="1:65" s="2" customFormat="1" ht="16.5" customHeight="1">
      <c r="A141" s="33"/>
      <c r="B141" s="34"/>
      <c r="C141" s="173" t="s">
        <v>379</v>
      </c>
      <c r="D141" s="173" t="s">
        <v>136</v>
      </c>
      <c r="E141" s="174" t="s">
        <v>792</v>
      </c>
      <c r="F141" s="175" t="s">
        <v>793</v>
      </c>
      <c r="G141" s="176" t="s">
        <v>285</v>
      </c>
      <c r="H141" s="177">
        <v>8</v>
      </c>
      <c r="I141" s="178"/>
      <c r="J141" s="179">
        <f>ROUND(I141*H141,2)</f>
        <v>0</v>
      </c>
      <c r="K141" s="175" t="s">
        <v>140</v>
      </c>
      <c r="L141" s="38"/>
      <c r="M141" s="180" t="s">
        <v>19</v>
      </c>
      <c r="N141" s="181" t="s">
        <v>47</v>
      </c>
      <c r="O141" s="63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4" t="s">
        <v>237</v>
      </c>
      <c r="AT141" s="184" t="s">
        <v>136</v>
      </c>
      <c r="AU141" s="184" t="s">
        <v>84</v>
      </c>
      <c r="AY141" s="16" t="s">
        <v>134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6" t="s">
        <v>84</v>
      </c>
      <c r="BK141" s="185">
        <f>ROUND(I141*H141,2)</f>
        <v>0</v>
      </c>
      <c r="BL141" s="16" t="s">
        <v>237</v>
      </c>
      <c r="BM141" s="184" t="s">
        <v>794</v>
      </c>
    </row>
    <row r="142" spans="1:65" s="2" customFormat="1" ht="11.25">
      <c r="A142" s="33"/>
      <c r="B142" s="34"/>
      <c r="C142" s="35"/>
      <c r="D142" s="186" t="s">
        <v>143</v>
      </c>
      <c r="E142" s="35"/>
      <c r="F142" s="187" t="s">
        <v>795</v>
      </c>
      <c r="G142" s="35"/>
      <c r="H142" s="35"/>
      <c r="I142" s="188"/>
      <c r="J142" s="35"/>
      <c r="K142" s="35"/>
      <c r="L142" s="38"/>
      <c r="M142" s="189"/>
      <c r="N142" s="190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143</v>
      </c>
      <c r="AU142" s="16" t="s">
        <v>84</v>
      </c>
    </row>
    <row r="143" spans="1:65" s="2" customFormat="1" ht="16.5" customHeight="1">
      <c r="A143" s="33"/>
      <c r="B143" s="34"/>
      <c r="C143" s="214" t="s">
        <v>386</v>
      </c>
      <c r="D143" s="214" t="s">
        <v>268</v>
      </c>
      <c r="E143" s="215" t="s">
        <v>796</v>
      </c>
      <c r="F143" s="216" t="s">
        <v>797</v>
      </c>
      <c r="G143" s="217" t="s">
        <v>285</v>
      </c>
      <c r="H143" s="218">
        <v>8</v>
      </c>
      <c r="I143" s="219"/>
      <c r="J143" s="220">
        <f>ROUND(I143*H143,2)</f>
        <v>0</v>
      </c>
      <c r="K143" s="216" t="s">
        <v>140</v>
      </c>
      <c r="L143" s="221"/>
      <c r="M143" s="222" t="s">
        <v>19</v>
      </c>
      <c r="N143" s="223" t="s">
        <v>47</v>
      </c>
      <c r="O143" s="63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4" t="s">
        <v>339</v>
      </c>
      <c r="AT143" s="184" t="s">
        <v>268</v>
      </c>
      <c r="AU143" s="184" t="s">
        <v>84</v>
      </c>
      <c r="AY143" s="16" t="s">
        <v>134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6" t="s">
        <v>84</v>
      </c>
      <c r="BK143" s="185">
        <f>ROUND(I143*H143,2)</f>
        <v>0</v>
      </c>
      <c r="BL143" s="16" t="s">
        <v>237</v>
      </c>
      <c r="BM143" s="184" t="s">
        <v>798</v>
      </c>
    </row>
    <row r="144" spans="1:65" s="2" customFormat="1" ht="21.75" customHeight="1">
      <c r="A144" s="33"/>
      <c r="B144" s="34"/>
      <c r="C144" s="173" t="s">
        <v>392</v>
      </c>
      <c r="D144" s="173" t="s">
        <v>136</v>
      </c>
      <c r="E144" s="174" t="s">
        <v>799</v>
      </c>
      <c r="F144" s="175" t="s">
        <v>800</v>
      </c>
      <c r="G144" s="176" t="s">
        <v>285</v>
      </c>
      <c r="H144" s="177">
        <v>10</v>
      </c>
      <c r="I144" s="178"/>
      <c r="J144" s="179">
        <f>ROUND(I144*H144,2)</f>
        <v>0</v>
      </c>
      <c r="K144" s="175" t="s">
        <v>140</v>
      </c>
      <c r="L144" s="38"/>
      <c r="M144" s="180" t="s">
        <v>19</v>
      </c>
      <c r="N144" s="181" t="s">
        <v>47</v>
      </c>
      <c r="O144" s="63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4" t="s">
        <v>237</v>
      </c>
      <c r="AT144" s="184" t="s">
        <v>136</v>
      </c>
      <c r="AU144" s="184" t="s">
        <v>84</v>
      </c>
      <c r="AY144" s="16" t="s">
        <v>134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6" t="s">
        <v>84</v>
      </c>
      <c r="BK144" s="185">
        <f>ROUND(I144*H144,2)</f>
        <v>0</v>
      </c>
      <c r="BL144" s="16" t="s">
        <v>237</v>
      </c>
      <c r="BM144" s="184" t="s">
        <v>801</v>
      </c>
    </row>
    <row r="145" spans="1:65" s="2" customFormat="1" ht="11.25">
      <c r="A145" s="33"/>
      <c r="B145" s="34"/>
      <c r="C145" s="35"/>
      <c r="D145" s="186" t="s">
        <v>143</v>
      </c>
      <c r="E145" s="35"/>
      <c r="F145" s="187" t="s">
        <v>802</v>
      </c>
      <c r="G145" s="35"/>
      <c r="H145" s="35"/>
      <c r="I145" s="188"/>
      <c r="J145" s="35"/>
      <c r="K145" s="35"/>
      <c r="L145" s="38"/>
      <c r="M145" s="189"/>
      <c r="N145" s="190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143</v>
      </c>
      <c r="AU145" s="16" t="s">
        <v>84</v>
      </c>
    </row>
    <row r="146" spans="1:65" s="2" customFormat="1" ht="16.5" customHeight="1">
      <c r="A146" s="33"/>
      <c r="B146" s="34"/>
      <c r="C146" s="214" t="s">
        <v>398</v>
      </c>
      <c r="D146" s="214" t="s">
        <v>268</v>
      </c>
      <c r="E146" s="215" t="s">
        <v>803</v>
      </c>
      <c r="F146" s="216" t="s">
        <v>804</v>
      </c>
      <c r="G146" s="217" t="s">
        <v>700</v>
      </c>
      <c r="H146" s="218">
        <v>10</v>
      </c>
      <c r="I146" s="219"/>
      <c r="J146" s="220">
        <f>ROUND(I146*H146,2)</f>
        <v>0</v>
      </c>
      <c r="K146" s="216" t="s">
        <v>19</v>
      </c>
      <c r="L146" s="221"/>
      <c r="M146" s="222" t="s">
        <v>19</v>
      </c>
      <c r="N146" s="223" t="s">
        <v>47</v>
      </c>
      <c r="O146" s="63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4" t="s">
        <v>339</v>
      </c>
      <c r="AT146" s="184" t="s">
        <v>268</v>
      </c>
      <c r="AU146" s="184" t="s">
        <v>84</v>
      </c>
      <c r="AY146" s="16" t="s">
        <v>134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6" t="s">
        <v>84</v>
      </c>
      <c r="BK146" s="185">
        <f>ROUND(I146*H146,2)</f>
        <v>0</v>
      </c>
      <c r="BL146" s="16" t="s">
        <v>237</v>
      </c>
      <c r="BM146" s="184" t="s">
        <v>805</v>
      </c>
    </row>
    <row r="147" spans="1:65" s="2" customFormat="1" ht="16.5" customHeight="1">
      <c r="A147" s="33"/>
      <c r="B147" s="34"/>
      <c r="C147" s="173" t="s">
        <v>404</v>
      </c>
      <c r="D147" s="173" t="s">
        <v>136</v>
      </c>
      <c r="E147" s="174" t="s">
        <v>806</v>
      </c>
      <c r="F147" s="175" t="s">
        <v>807</v>
      </c>
      <c r="G147" s="176" t="s">
        <v>214</v>
      </c>
      <c r="H147" s="177">
        <v>4</v>
      </c>
      <c r="I147" s="178"/>
      <c r="J147" s="179">
        <f>ROUND(I147*H147,2)</f>
        <v>0</v>
      </c>
      <c r="K147" s="175" t="s">
        <v>140</v>
      </c>
      <c r="L147" s="38"/>
      <c r="M147" s="180" t="s">
        <v>19</v>
      </c>
      <c r="N147" s="181" t="s">
        <v>47</v>
      </c>
      <c r="O147" s="63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4" t="s">
        <v>237</v>
      </c>
      <c r="AT147" s="184" t="s">
        <v>136</v>
      </c>
      <c r="AU147" s="184" t="s">
        <v>84</v>
      </c>
      <c r="AY147" s="16" t="s">
        <v>134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6" t="s">
        <v>84</v>
      </c>
      <c r="BK147" s="185">
        <f>ROUND(I147*H147,2)</f>
        <v>0</v>
      </c>
      <c r="BL147" s="16" t="s">
        <v>237</v>
      </c>
      <c r="BM147" s="184" t="s">
        <v>808</v>
      </c>
    </row>
    <row r="148" spans="1:65" s="2" customFormat="1" ht="11.25">
      <c r="A148" s="33"/>
      <c r="B148" s="34"/>
      <c r="C148" s="35"/>
      <c r="D148" s="186" t="s">
        <v>143</v>
      </c>
      <c r="E148" s="35"/>
      <c r="F148" s="187" t="s">
        <v>809</v>
      </c>
      <c r="G148" s="35"/>
      <c r="H148" s="35"/>
      <c r="I148" s="188"/>
      <c r="J148" s="35"/>
      <c r="K148" s="35"/>
      <c r="L148" s="38"/>
      <c r="M148" s="189"/>
      <c r="N148" s="190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143</v>
      </c>
      <c r="AU148" s="16" t="s">
        <v>84</v>
      </c>
    </row>
    <row r="149" spans="1:65" s="2" customFormat="1" ht="16.5" customHeight="1">
      <c r="A149" s="33"/>
      <c r="B149" s="34"/>
      <c r="C149" s="214" t="s">
        <v>408</v>
      </c>
      <c r="D149" s="214" t="s">
        <v>268</v>
      </c>
      <c r="E149" s="215" t="s">
        <v>810</v>
      </c>
      <c r="F149" s="216" t="s">
        <v>811</v>
      </c>
      <c r="G149" s="217" t="s">
        <v>271</v>
      </c>
      <c r="H149" s="218">
        <v>2.6</v>
      </c>
      <c r="I149" s="219"/>
      <c r="J149" s="220">
        <f>ROUND(I149*H149,2)</f>
        <v>0</v>
      </c>
      <c r="K149" s="216" t="s">
        <v>140</v>
      </c>
      <c r="L149" s="221"/>
      <c r="M149" s="222" t="s">
        <v>19</v>
      </c>
      <c r="N149" s="223" t="s">
        <v>47</v>
      </c>
      <c r="O149" s="63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4" t="s">
        <v>339</v>
      </c>
      <c r="AT149" s="184" t="s">
        <v>268</v>
      </c>
      <c r="AU149" s="184" t="s">
        <v>84</v>
      </c>
      <c r="AY149" s="16" t="s">
        <v>134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6" t="s">
        <v>84</v>
      </c>
      <c r="BK149" s="185">
        <f>ROUND(I149*H149,2)</f>
        <v>0</v>
      </c>
      <c r="BL149" s="16" t="s">
        <v>237</v>
      </c>
      <c r="BM149" s="184" t="s">
        <v>812</v>
      </c>
    </row>
    <row r="150" spans="1:65" s="2" customFormat="1" ht="16.5" customHeight="1">
      <c r="A150" s="33"/>
      <c r="B150" s="34"/>
      <c r="C150" s="173" t="s">
        <v>414</v>
      </c>
      <c r="D150" s="173" t="s">
        <v>136</v>
      </c>
      <c r="E150" s="174" t="s">
        <v>813</v>
      </c>
      <c r="F150" s="175" t="s">
        <v>814</v>
      </c>
      <c r="G150" s="176" t="s">
        <v>285</v>
      </c>
      <c r="H150" s="177">
        <v>4</v>
      </c>
      <c r="I150" s="178"/>
      <c r="J150" s="179">
        <f>ROUND(I150*H150,2)</f>
        <v>0</v>
      </c>
      <c r="K150" s="175" t="s">
        <v>140</v>
      </c>
      <c r="L150" s="38"/>
      <c r="M150" s="180" t="s">
        <v>19</v>
      </c>
      <c r="N150" s="181" t="s">
        <v>47</v>
      </c>
      <c r="O150" s="63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4" t="s">
        <v>237</v>
      </c>
      <c r="AT150" s="184" t="s">
        <v>136</v>
      </c>
      <c r="AU150" s="184" t="s">
        <v>84</v>
      </c>
      <c r="AY150" s="16" t="s">
        <v>134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6" t="s">
        <v>84</v>
      </c>
      <c r="BK150" s="185">
        <f>ROUND(I150*H150,2)</f>
        <v>0</v>
      </c>
      <c r="BL150" s="16" t="s">
        <v>237</v>
      </c>
      <c r="BM150" s="184" t="s">
        <v>815</v>
      </c>
    </row>
    <row r="151" spans="1:65" s="2" customFormat="1" ht="11.25">
      <c r="A151" s="33"/>
      <c r="B151" s="34"/>
      <c r="C151" s="35"/>
      <c r="D151" s="186" t="s">
        <v>143</v>
      </c>
      <c r="E151" s="35"/>
      <c r="F151" s="187" t="s">
        <v>816</v>
      </c>
      <c r="G151" s="35"/>
      <c r="H151" s="35"/>
      <c r="I151" s="188"/>
      <c r="J151" s="35"/>
      <c r="K151" s="35"/>
      <c r="L151" s="38"/>
      <c r="M151" s="189"/>
      <c r="N151" s="190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143</v>
      </c>
      <c r="AU151" s="16" t="s">
        <v>84</v>
      </c>
    </row>
    <row r="152" spans="1:65" s="2" customFormat="1" ht="16.5" customHeight="1">
      <c r="A152" s="33"/>
      <c r="B152" s="34"/>
      <c r="C152" s="214" t="s">
        <v>421</v>
      </c>
      <c r="D152" s="214" t="s">
        <v>268</v>
      </c>
      <c r="E152" s="215" t="s">
        <v>817</v>
      </c>
      <c r="F152" s="216" t="s">
        <v>818</v>
      </c>
      <c r="G152" s="217" t="s">
        <v>285</v>
      </c>
      <c r="H152" s="218">
        <v>2</v>
      </c>
      <c r="I152" s="219"/>
      <c r="J152" s="220">
        <f>ROUND(I152*H152,2)</f>
        <v>0</v>
      </c>
      <c r="K152" s="216" t="s">
        <v>140</v>
      </c>
      <c r="L152" s="221"/>
      <c r="M152" s="222" t="s">
        <v>19</v>
      </c>
      <c r="N152" s="223" t="s">
        <v>47</v>
      </c>
      <c r="O152" s="63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4" t="s">
        <v>339</v>
      </c>
      <c r="AT152" s="184" t="s">
        <v>268</v>
      </c>
      <c r="AU152" s="184" t="s">
        <v>84</v>
      </c>
      <c r="AY152" s="16" t="s">
        <v>134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6" t="s">
        <v>84</v>
      </c>
      <c r="BK152" s="185">
        <f>ROUND(I152*H152,2)</f>
        <v>0</v>
      </c>
      <c r="BL152" s="16" t="s">
        <v>237</v>
      </c>
      <c r="BM152" s="184" t="s">
        <v>819</v>
      </c>
    </row>
    <row r="153" spans="1:65" s="2" customFormat="1" ht="16.5" customHeight="1">
      <c r="A153" s="33"/>
      <c r="B153" s="34"/>
      <c r="C153" s="214" t="s">
        <v>427</v>
      </c>
      <c r="D153" s="214" t="s">
        <v>268</v>
      </c>
      <c r="E153" s="215" t="s">
        <v>820</v>
      </c>
      <c r="F153" s="216" t="s">
        <v>821</v>
      </c>
      <c r="G153" s="217" t="s">
        <v>285</v>
      </c>
      <c r="H153" s="218">
        <v>2</v>
      </c>
      <c r="I153" s="219"/>
      <c r="J153" s="220">
        <f>ROUND(I153*H153,2)</f>
        <v>0</v>
      </c>
      <c r="K153" s="216" t="s">
        <v>140</v>
      </c>
      <c r="L153" s="221"/>
      <c r="M153" s="222" t="s">
        <v>19</v>
      </c>
      <c r="N153" s="223" t="s">
        <v>47</v>
      </c>
      <c r="O153" s="63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4" t="s">
        <v>339</v>
      </c>
      <c r="AT153" s="184" t="s">
        <v>268</v>
      </c>
      <c r="AU153" s="184" t="s">
        <v>84</v>
      </c>
      <c r="AY153" s="16" t="s">
        <v>134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6" t="s">
        <v>84</v>
      </c>
      <c r="BK153" s="185">
        <f>ROUND(I153*H153,2)</f>
        <v>0</v>
      </c>
      <c r="BL153" s="16" t="s">
        <v>237</v>
      </c>
      <c r="BM153" s="184" t="s">
        <v>822</v>
      </c>
    </row>
    <row r="154" spans="1:65" s="2" customFormat="1" ht="16.5" customHeight="1">
      <c r="A154" s="33"/>
      <c r="B154" s="34"/>
      <c r="C154" s="214" t="s">
        <v>434</v>
      </c>
      <c r="D154" s="214" t="s">
        <v>268</v>
      </c>
      <c r="E154" s="215" t="s">
        <v>823</v>
      </c>
      <c r="F154" s="216" t="s">
        <v>824</v>
      </c>
      <c r="G154" s="217" t="s">
        <v>700</v>
      </c>
      <c r="H154" s="218">
        <v>2</v>
      </c>
      <c r="I154" s="219"/>
      <c r="J154" s="220">
        <f>ROUND(I154*H154,2)</f>
        <v>0</v>
      </c>
      <c r="K154" s="216" t="s">
        <v>19</v>
      </c>
      <c r="L154" s="221"/>
      <c r="M154" s="222" t="s">
        <v>19</v>
      </c>
      <c r="N154" s="223" t="s">
        <v>47</v>
      </c>
      <c r="O154" s="63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4" t="s">
        <v>339</v>
      </c>
      <c r="AT154" s="184" t="s">
        <v>268</v>
      </c>
      <c r="AU154" s="184" t="s">
        <v>84</v>
      </c>
      <c r="AY154" s="16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6" t="s">
        <v>84</v>
      </c>
      <c r="BK154" s="185">
        <f>ROUND(I154*H154,2)</f>
        <v>0</v>
      </c>
      <c r="BL154" s="16" t="s">
        <v>237</v>
      </c>
      <c r="BM154" s="184" t="s">
        <v>825</v>
      </c>
    </row>
    <row r="155" spans="1:65" s="2" customFormat="1" ht="16.5" customHeight="1">
      <c r="A155" s="33"/>
      <c r="B155" s="34"/>
      <c r="C155" s="214" t="s">
        <v>441</v>
      </c>
      <c r="D155" s="214" t="s">
        <v>268</v>
      </c>
      <c r="E155" s="215" t="s">
        <v>826</v>
      </c>
      <c r="F155" s="216" t="s">
        <v>827</v>
      </c>
      <c r="G155" s="217" t="s">
        <v>700</v>
      </c>
      <c r="H155" s="218">
        <v>2</v>
      </c>
      <c r="I155" s="219"/>
      <c r="J155" s="220">
        <f>ROUND(I155*H155,2)</f>
        <v>0</v>
      </c>
      <c r="K155" s="216" t="s">
        <v>19</v>
      </c>
      <c r="L155" s="221"/>
      <c r="M155" s="222" t="s">
        <v>19</v>
      </c>
      <c r="N155" s="223" t="s">
        <v>47</v>
      </c>
      <c r="O155" s="63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4" t="s">
        <v>339</v>
      </c>
      <c r="AT155" s="184" t="s">
        <v>268</v>
      </c>
      <c r="AU155" s="184" t="s">
        <v>84</v>
      </c>
      <c r="AY155" s="16" t="s">
        <v>134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6" t="s">
        <v>84</v>
      </c>
      <c r="BK155" s="185">
        <f>ROUND(I155*H155,2)</f>
        <v>0</v>
      </c>
      <c r="BL155" s="16" t="s">
        <v>237</v>
      </c>
      <c r="BM155" s="184" t="s">
        <v>828</v>
      </c>
    </row>
    <row r="156" spans="1:65" s="2" customFormat="1" ht="16.5" customHeight="1">
      <c r="A156" s="33"/>
      <c r="B156" s="34"/>
      <c r="C156" s="173" t="s">
        <v>452</v>
      </c>
      <c r="D156" s="173" t="s">
        <v>136</v>
      </c>
      <c r="E156" s="174" t="s">
        <v>829</v>
      </c>
      <c r="F156" s="175" t="s">
        <v>830</v>
      </c>
      <c r="G156" s="176" t="s">
        <v>629</v>
      </c>
      <c r="H156" s="177">
        <v>1</v>
      </c>
      <c r="I156" s="178"/>
      <c r="J156" s="179">
        <f>ROUND(I156*H156,2)</f>
        <v>0</v>
      </c>
      <c r="K156" s="175" t="s">
        <v>140</v>
      </c>
      <c r="L156" s="38"/>
      <c r="M156" s="180" t="s">
        <v>19</v>
      </c>
      <c r="N156" s="181" t="s">
        <v>47</v>
      </c>
      <c r="O156" s="63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4" t="s">
        <v>237</v>
      </c>
      <c r="AT156" s="184" t="s">
        <v>136</v>
      </c>
      <c r="AU156" s="184" t="s">
        <v>84</v>
      </c>
      <c r="AY156" s="16" t="s">
        <v>134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6" t="s">
        <v>84</v>
      </c>
      <c r="BK156" s="185">
        <f>ROUND(I156*H156,2)</f>
        <v>0</v>
      </c>
      <c r="BL156" s="16" t="s">
        <v>237</v>
      </c>
      <c r="BM156" s="184" t="s">
        <v>831</v>
      </c>
    </row>
    <row r="157" spans="1:65" s="2" customFormat="1" ht="11.25">
      <c r="A157" s="33"/>
      <c r="B157" s="34"/>
      <c r="C157" s="35"/>
      <c r="D157" s="186" t="s">
        <v>143</v>
      </c>
      <c r="E157" s="35"/>
      <c r="F157" s="187" t="s">
        <v>832</v>
      </c>
      <c r="G157" s="35"/>
      <c r="H157" s="35"/>
      <c r="I157" s="188"/>
      <c r="J157" s="35"/>
      <c r="K157" s="35"/>
      <c r="L157" s="38"/>
      <c r="M157" s="189"/>
      <c r="N157" s="19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143</v>
      </c>
      <c r="AU157" s="16" t="s">
        <v>84</v>
      </c>
    </row>
    <row r="158" spans="1:65" s="2" customFormat="1" ht="78">
      <c r="A158" s="33"/>
      <c r="B158" s="34"/>
      <c r="C158" s="35"/>
      <c r="D158" s="193" t="s">
        <v>287</v>
      </c>
      <c r="E158" s="35"/>
      <c r="F158" s="224" t="s">
        <v>833</v>
      </c>
      <c r="G158" s="35"/>
      <c r="H158" s="35"/>
      <c r="I158" s="188"/>
      <c r="J158" s="35"/>
      <c r="K158" s="35"/>
      <c r="L158" s="38"/>
      <c r="M158" s="189"/>
      <c r="N158" s="190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287</v>
      </c>
      <c r="AU158" s="16" t="s">
        <v>84</v>
      </c>
    </row>
    <row r="159" spans="1:65" s="2" customFormat="1" ht="16.5" customHeight="1">
      <c r="A159" s="33"/>
      <c r="B159" s="34"/>
      <c r="C159" s="173" t="s">
        <v>457</v>
      </c>
      <c r="D159" s="173" t="s">
        <v>136</v>
      </c>
      <c r="E159" s="174" t="s">
        <v>834</v>
      </c>
      <c r="F159" s="175" t="s">
        <v>835</v>
      </c>
      <c r="G159" s="176" t="s">
        <v>285</v>
      </c>
      <c r="H159" s="177">
        <v>1</v>
      </c>
      <c r="I159" s="178"/>
      <c r="J159" s="179">
        <f>ROUND(I159*H159,2)</f>
        <v>0</v>
      </c>
      <c r="K159" s="175" t="s">
        <v>140</v>
      </c>
      <c r="L159" s="38"/>
      <c r="M159" s="180" t="s">
        <v>19</v>
      </c>
      <c r="N159" s="181" t="s">
        <v>47</v>
      </c>
      <c r="O159" s="63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4" t="s">
        <v>237</v>
      </c>
      <c r="AT159" s="184" t="s">
        <v>136</v>
      </c>
      <c r="AU159" s="184" t="s">
        <v>84</v>
      </c>
      <c r="AY159" s="16" t="s">
        <v>134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6" t="s">
        <v>84</v>
      </c>
      <c r="BK159" s="185">
        <f>ROUND(I159*H159,2)</f>
        <v>0</v>
      </c>
      <c r="BL159" s="16" t="s">
        <v>237</v>
      </c>
      <c r="BM159" s="184" t="s">
        <v>836</v>
      </c>
    </row>
    <row r="160" spans="1:65" s="2" customFormat="1" ht="11.25">
      <c r="A160" s="33"/>
      <c r="B160" s="34"/>
      <c r="C160" s="35"/>
      <c r="D160" s="186" t="s">
        <v>143</v>
      </c>
      <c r="E160" s="35"/>
      <c r="F160" s="187" t="s">
        <v>837</v>
      </c>
      <c r="G160" s="35"/>
      <c r="H160" s="35"/>
      <c r="I160" s="188"/>
      <c r="J160" s="35"/>
      <c r="K160" s="35"/>
      <c r="L160" s="38"/>
      <c r="M160" s="189"/>
      <c r="N160" s="190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143</v>
      </c>
      <c r="AU160" s="16" t="s">
        <v>84</v>
      </c>
    </row>
    <row r="161" spans="1:65" s="12" customFormat="1" ht="25.9" customHeight="1">
      <c r="B161" s="157"/>
      <c r="C161" s="158"/>
      <c r="D161" s="159" t="s">
        <v>75</v>
      </c>
      <c r="E161" s="160" t="s">
        <v>838</v>
      </c>
      <c r="F161" s="160" t="s">
        <v>839</v>
      </c>
      <c r="G161" s="158"/>
      <c r="H161" s="158"/>
      <c r="I161" s="161"/>
      <c r="J161" s="162">
        <f>BK161</f>
        <v>0</v>
      </c>
      <c r="K161" s="158"/>
      <c r="L161" s="163"/>
      <c r="M161" s="164"/>
      <c r="N161" s="165"/>
      <c r="O161" s="165"/>
      <c r="P161" s="166">
        <f>SUM(P162:P238)</f>
        <v>0</v>
      </c>
      <c r="Q161" s="165"/>
      <c r="R161" s="166">
        <f>SUM(R162:R238)</f>
        <v>0</v>
      </c>
      <c r="S161" s="165"/>
      <c r="T161" s="167">
        <f>SUM(T162:T238)</f>
        <v>0</v>
      </c>
      <c r="AR161" s="168" t="s">
        <v>155</v>
      </c>
      <c r="AT161" s="169" t="s">
        <v>75</v>
      </c>
      <c r="AU161" s="169" t="s">
        <v>76</v>
      </c>
      <c r="AY161" s="168" t="s">
        <v>134</v>
      </c>
      <c r="BK161" s="170">
        <f>SUM(BK162:BK238)</f>
        <v>0</v>
      </c>
    </row>
    <row r="162" spans="1:65" s="2" customFormat="1" ht="16.5" customHeight="1">
      <c r="A162" s="33"/>
      <c r="B162" s="34"/>
      <c r="C162" s="173" t="s">
        <v>462</v>
      </c>
      <c r="D162" s="173" t="s">
        <v>136</v>
      </c>
      <c r="E162" s="174" t="s">
        <v>840</v>
      </c>
      <c r="F162" s="175" t="s">
        <v>841</v>
      </c>
      <c r="G162" s="176" t="s">
        <v>232</v>
      </c>
      <c r="H162" s="177">
        <v>1</v>
      </c>
      <c r="I162" s="178"/>
      <c r="J162" s="179">
        <f>ROUND(I162*H162,2)</f>
        <v>0</v>
      </c>
      <c r="K162" s="175" t="s">
        <v>140</v>
      </c>
      <c r="L162" s="38"/>
      <c r="M162" s="180" t="s">
        <v>19</v>
      </c>
      <c r="N162" s="181" t="s">
        <v>47</v>
      </c>
      <c r="O162" s="63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4" t="s">
        <v>537</v>
      </c>
      <c r="AT162" s="184" t="s">
        <v>136</v>
      </c>
      <c r="AU162" s="184" t="s">
        <v>84</v>
      </c>
      <c r="AY162" s="16" t="s">
        <v>134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6" t="s">
        <v>84</v>
      </c>
      <c r="BK162" s="185">
        <f>ROUND(I162*H162,2)</f>
        <v>0</v>
      </c>
      <c r="BL162" s="16" t="s">
        <v>537</v>
      </c>
      <c r="BM162" s="184" t="s">
        <v>842</v>
      </c>
    </row>
    <row r="163" spans="1:65" s="2" customFormat="1" ht="11.25">
      <c r="A163" s="33"/>
      <c r="B163" s="34"/>
      <c r="C163" s="35"/>
      <c r="D163" s="186" t="s">
        <v>143</v>
      </c>
      <c r="E163" s="35"/>
      <c r="F163" s="187" t="s">
        <v>843</v>
      </c>
      <c r="G163" s="35"/>
      <c r="H163" s="35"/>
      <c r="I163" s="188"/>
      <c r="J163" s="35"/>
      <c r="K163" s="35"/>
      <c r="L163" s="38"/>
      <c r="M163" s="189"/>
      <c r="N163" s="190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143</v>
      </c>
      <c r="AU163" s="16" t="s">
        <v>84</v>
      </c>
    </row>
    <row r="164" spans="1:65" s="2" customFormat="1" ht="16.5" customHeight="1">
      <c r="A164" s="33"/>
      <c r="B164" s="34"/>
      <c r="C164" s="173" t="s">
        <v>467</v>
      </c>
      <c r="D164" s="173" t="s">
        <v>136</v>
      </c>
      <c r="E164" s="174" t="s">
        <v>844</v>
      </c>
      <c r="F164" s="175" t="s">
        <v>845</v>
      </c>
      <c r="G164" s="176" t="s">
        <v>232</v>
      </c>
      <c r="H164" s="177">
        <v>1</v>
      </c>
      <c r="I164" s="178"/>
      <c r="J164" s="179">
        <f>ROUND(I164*H164,2)</f>
        <v>0</v>
      </c>
      <c r="K164" s="175" t="s">
        <v>140</v>
      </c>
      <c r="L164" s="38"/>
      <c r="M164" s="180" t="s">
        <v>19</v>
      </c>
      <c r="N164" s="181" t="s">
        <v>47</v>
      </c>
      <c r="O164" s="63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4" t="s">
        <v>537</v>
      </c>
      <c r="AT164" s="184" t="s">
        <v>136</v>
      </c>
      <c r="AU164" s="184" t="s">
        <v>84</v>
      </c>
      <c r="AY164" s="16" t="s">
        <v>134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6" t="s">
        <v>84</v>
      </c>
      <c r="BK164" s="185">
        <f>ROUND(I164*H164,2)</f>
        <v>0</v>
      </c>
      <c r="BL164" s="16" t="s">
        <v>537</v>
      </c>
      <c r="BM164" s="184" t="s">
        <v>846</v>
      </c>
    </row>
    <row r="165" spans="1:65" s="2" customFormat="1" ht="11.25">
      <c r="A165" s="33"/>
      <c r="B165" s="34"/>
      <c r="C165" s="35"/>
      <c r="D165" s="186" t="s">
        <v>143</v>
      </c>
      <c r="E165" s="35"/>
      <c r="F165" s="187" t="s">
        <v>847</v>
      </c>
      <c r="G165" s="35"/>
      <c r="H165" s="35"/>
      <c r="I165" s="188"/>
      <c r="J165" s="35"/>
      <c r="K165" s="35"/>
      <c r="L165" s="38"/>
      <c r="M165" s="189"/>
      <c r="N165" s="190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143</v>
      </c>
      <c r="AU165" s="16" t="s">
        <v>84</v>
      </c>
    </row>
    <row r="166" spans="1:65" s="2" customFormat="1" ht="16.5" customHeight="1">
      <c r="A166" s="33"/>
      <c r="B166" s="34"/>
      <c r="C166" s="173" t="s">
        <v>472</v>
      </c>
      <c r="D166" s="173" t="s">
        <v>136</v>
      </c>
      <c r="E166" s="174" t="s">
        <v>848</v>
      </c>
      <c r="F166" s="175" t="s">
        <v>849</v>
      </c>
      <c r="G166" s="176" t="s">
        <v>214</v>
      </c>
      <c r="H166" s="177">
        <v>58</v>
      </c>
      <c r="I166" s="178"/>
      <c r="J166" s="179">
        <f>ROUND(I166*H166,2)</f>
        <v>0</v>
      </c>
      <c r="K166" s="175" t="s">
        <v>140</v>
      </c>
      <c r="L166" s="38"/>
      <c r="M166" s="180" t="s">
        <v>19</v>
      </c>
      <c r="N166" s="181" t="s">
        <v>47</v>
      </c>
      <c r="O166" s="63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4" t="s">
        <v>537</v>
      </c>
      <c r="AT166" s="184" t="s">
        <v>136</v>
      </c>
      <c r="AU166" s="184" t="s">
        <v>84</v>
      </c>
      <c r="AY166" s="16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6" t="s">
        <v>84</v>
      </c>
      <c r="BK166" s="185">
        <f>ROUND(I166*H166,2)</f>
        <v>0</v>
      </c>
      <c r="BL166" s="16" t="s">
        <v>537</v>
      </c>
      <c r="BM166" s="184" t="s">
        <v>850</v>
      </c>
    </row>
    <row r="167" spans="1:65" s="2" customFormat="1" ht="11.25">
      <c r="A167" s="33"/>
      <c r="B167" s="34"/>
      <c r="C167" s="35"/>
      <c r="D167" s="186" t="s">
        <v>143</v>
      </c>
      <c r="E167" s="35"/>
      <c r="F167" s="187" t="s">
        <v>851</v>
      </c>
      <c r="G167" s="35"/>
      <c r="H167" s="35"/>
      <c r="I167" s="188"/>
      <c r="J167" s="35"/>
      <c r="K167" s="35"/>
      <c r="L167" s="38"/>
      <c r="M167" s="189"/>
      <c r="N167" s="190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143</v>
      </c>
      <c r="AU167" s="16" t="s">
        <v>84</v>
      </c>
    </row>
    <row r="168" spans="1:65" s="2" customFormat="1" ht="16.5" customHeight="1">
      <c r="A168" s="33"/>
      <c r="B168" s="34"/>
      <c r="C168" s="173" t="s">
        <v>476</v>
      </c>
      <c r="D168" s="173" t="s">
        <v>136</v>
      </c>
      <c r="E168" s="174" t="s">
        <v>852</v>
      </c>
      <c r="F168" s="175" t="s">
        <v>853</v>
      </c>
      <c r="G168" s="176" t="s">
        <v>139</v>
      </c>
      <c r="H168" s="177">
        <v>26</v>
      </c>
      <c r="I168" s="178"/>
      <c r="J168" s="179">
        <f>ROUND(I168*H168,2)</f>
        <v>0</v>
      </c>
      <c r="K168" s="175" t="s">
        <v>140</v>
      </c>
      <c r="L168" s="38"/>
      <c r="M168" s="180" t="s">
        <v>19</v>
      </c>
      <c r="N168" s="181" t="s">
        <v>47</v>
      </c>
      <c r="O168" s="63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4" t="s">
        <v>537</v>
      </c>
      <c r="AT168" s="184" t="s">
        <v>136</v>
      </c>
      <c r="AU168" s="184" t="s">
        <v>84</v>
      </c>
      <c r="AY168" s="16" t="s">
        <v>134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6" t="s">
        <v>84</v>
      </c>
      <c r="BK168" s="185">
        <f>ROUND(I168*H168,2)</f>
        <v>0</v>
      </c>
      <c r="BL168" s="16" t="s">
        <v>537</v>
      </c>
      <c r="BM168" s="184" t="s">
        <v>854</v>
      </c>
    </row>
    <row r="169" spans="1:65" s="2" customFormat="1" ht="11.25">
      <c r="A169" s="33"/>
      <c r="B169" s="34"/>
      <c r="C169" s="35"/>
      <c r="D169" s="186" t="s">
        <v>143</v>
      </c>
      <c r="E169" s="35"/>
      <c r="F169" s="187" t="s">
        <v>855</v>
      </c>
      <c r="G169" s="35"/>
      <c r="H169" s="35"/>
      <c r="I169" s="188"/>
      <c r="J169" s="35"/>
      <c r="K169" s="35"/>
      <c r="L169" s="38"/>
      <c r="M169" s="189"/>
      <c r="N169" s="190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143</v>
      </c>
      <c r="AU169" s="16" t="s">
        <v>84</v>
      </c>
    </row>
    <row r="170" spans="1:65" s="2" customFormat="1" ht="16.5" customHeight="1">
      <c r="A170" s="33"/>
      <c r="B170" s="34"/>
      <c r="C170" s="173" t="s">
        <v>482</v>
      </c>
      <c r="D170" s="173" t="s">
        <v>136</v>
      </c>
      <c r="E170" s="174" t="s">
        <v>856</v>
      </c>
      <c r="F170" s="175" t="s">
        <v>857</v>
      </c>
      <c r="G170" s="176" t="s">
        <v>214</v>
      </c>
      <c r="H170" s="177">
        <v>58</v>
      </c>
      <c r="I170" s="178"/>
      <c r="J170" s="179">
        <f>ROUND(I170*H170,2)</f>
        <v>0</v>
      </c>
      <c r="K170" s="175" t="s">
        <v>140</v>
      </c>
      <c r="L170" s="38"/>
      <c r="M170" s="180" t="s">
        <v>19</v>
      </c>
      <c r="N170" s="181" t="s">
        <v>47</v>
      </c>
      <c r="O170" s="63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4" t="s">
        <v>537</v>
      </c>
      <c r="AT170" s="184" t="s">
        <v>136</v>
      </c>
      <c r="AU170" s="184" t="s">
        <v>84</v>
      </c>
      <c r="AY170" s="16" t="s">
        <v>134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6" t="s">
        <v>84</v>
      </c>
      <c r="BK170" s="185">
        <f>ROUND(I170*H170,2)</f>
        <v>0</v>
      </c>
      <c r="BL170" s="16" t="s">
        <v>537</v>
      </c>
      <c r="BM170" s="184" t="s">
        <v>858</v>
      </c>
    </row>
    <row r="171" spans="1:65" s="2" customFormat="1" ht="11.25">
      <c r="A171" s="33"/>
      <c r="B171" s="34"/>
      <c r="C171" s="35"/>
      <c r="D171" s="186" t="s">
        <v>143</v>
      </c>
      <c r="E171" s="35"/>
      <c r="F171" s="187" t="s">
        <v>859</v>
      </c>
      <c r="G171" s="35"/>
      <c r="H171" s="35"/>
      <c r="I171" s="188"/>
      <c r="J171" s="35"/>
      <c r="K171" s="35"/>
      <c r="L171" s="38"/>
      <c r="M171" s="189"/>
      <c r="N171" s="190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143</v>
      </c>
      <c r="AU171" s="16" t="s">
        <v>84</v>
      </c>
    </row>
    <row r="172" spans="1:65" s="2" customFormat="1" ht="16.5" customHeight="1">
      <c r="A172" s="33"/>
      <c r="B172" s="34"/>
      <c r="C172" s="173" t="s">
        <v>487</v>
      </c>
      <c r="D172" s="173" t="s">
        <v>136</v>
      </c>
      <c r="E172" s="174" t="s">
        <v>860</v>
      </c>
      <c r="F172" s="175" t="s">
        <v>861</v>
      </c>
      <c r="G172" s="176" t="s">
        <v>139</v>
      </c>
      <c r="H172" s="177">
        <v>26</v>
      </c>
      <c r="I172" s="178"/>
      <c r="J172" s="179">
        <f>ROUND(I172*H172,2)</f>
        <v>0</v>
      </c>
      <c r="K172" s="175" t="s">
        <v>140</v>
      </c>
      <c r="L172" s="38"/>
      <c r="M172" s="180" t="s">
        <v>19</v>
      </c>
      <c r="N172" s="181" t="s">
        <v>47</v>
      </c>
      <c r="O172" s="63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4" t="s">
        <v>537</v>
      </c>
      <c r="AT172" s="184" t="s">
        <v>136</v>
      </c>
      <c r="AU172" s="184" t="s">
        <v>84</v>
      </c>
      <c r="AY172" s="16" t="s">
        <v>134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6" t="s">
        <v>84</v>
      </c>
      <c r="BK172" s="185">
        <f>ROUND(I172*H172,2)</f>
        <v>0</v>
      </c>
      <c r="BL172" s="16" t="s">
        <v>537</v>
      </c>
      <c r="BM172" s="184" t="s">
        <v>862</v>
      </c>
    </row>
    <row r="173" spans="1:65" s="2" customFormat="1" ht="11.25">
      <c r="A173" s="33"/>
      <c r="B173" s="34"/>
      <c r="C173" s="35"/>
      <c r="D173" s="186" t="s">
        <v>143</v>
      </c>
      <c r="E173" s="35"/>
      <c r="F173" s="187" t="s">
        <v>863</v>
      </c>
      <c r="G173" s="35"/>
      <c r="H173" s="35"/>
      <c r="I173" s="188"/>
      <c r="J173" s="35"/>
      <c r="K173" s="35"/>
      <c r="L173" s="38"/>
      <c r="M173" s="189"/>
      <c r="N173" s="190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143</v>
      </c>
      <c r="AU173" s="16" t="s">
        <v>84</v>
      </c>
    </row>
    <row r="174" spans="1:65" s="2" customFormat="1" ht="21.75" customHeight="1">
      <c r="A174" s="33"/>
      <c r="B174" s="34"/>
      <c r="C174" s="173" t="s">
        <v>494</v>
      </c>
      <c r="D174" s="173" t="s">
        <v>136</v>
      </c>
      <c r="E174" s="174" t="s">
        <v>864</v>
      </c>
      <c r="F174" s="175" t="s">
        <v>865</v>
      </c>
      <c r="G174" s="176" t="s">
        <v>139</v>
      </c>
      <c r="H174" s="177">
        <v>36</v>
      </c>
      <c r="I174" s="178"/>
      <c r="J174" s="179">
        <f>ROUND(I174*H174,2)</f>
        <v>0</v>
      </c>
      <c r="K174" s="175" t="s">
        <v>140</v>
      </c>
      <c r="L174" s="38"/>
      <c r="M174" s="180" t="s">
        <v>19</v>
      </c>
      <c r="N174" s="181" t="s">
        <v>47</v>
      </c>
      <c r="O174" s="63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4" t="s">
        <v>537</v>
      </c>
      <c r="AT174" s="184" t="s">
        <v>136</v>
      </c>
      <c r="AU174" s="184" t="s">
        <v>84</v>
      </c>
      <c r="AY174" s="16" t="s">
        <v>134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6" t="s">
        <v>84</v>
      </c>
      <c r="BK174" s="185">
        <f>ROUND(I174*H174,2)</f>
        <v>0</v>
      </c>
      <c r="BL174" s="16" t="s">
        <v>537</v>
      </c>
      <c r="BM174" s="184" t="s">
        <v>866</v>
      </c>
    </row>
    <row r="175" spans="1:65" s="2" customFormat="1" ht="11.25">
      <c r="A175" s="33"/>
      <c r="B175" s="34"/>
      <c r="C175" s="35"/>
      <c r="D175" s="186" t="s">
        <v>143</v>
      </c>
      <c r="E175" s="35"/>
      <c r="F175" s="187" t="s">
        <v>867</v>
      </c>
      <c r="G175" s="35"/>
      <c r="H175" s="35"/>
      <c r="I175" s="188"/>
      <c r="J175" s="35"/>
      <c r="K175" s="35"/>
      <c r="L175" s="38"/>
      <c r="M175" s="189"/>
      <c r="N175" s="190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143</v>
      </c>
      <c r="AU175" s="16" t="s">
        <v>84</v>
      </c>
    </row>
    <row r="176" spans="1:65" s="2" customFormat="1" ht="16.5" customHeight="1">
      <c r="A176" s="33"/>
      <c r="B176" s="34"/>
      <c r="C176" s="173" t="s">
        <v>500</v>
      </c>
      <c r="D176" s="173" t="s">
        <v>136</v>
      </c>
      <c r="E176" s="174" t="s">
        <v>868</v>
      </c>
      <c r="F176" s="175" t="s">
        <v>869</v>
      </c>
      <c r="G176" s="176" t="s">
        <v>139</v>
      </c>
      <c r="H176" s="177">
        <v>26</v>
      </c>
      <c r="I176" s="178"/>
      <c r="J176" s="179">
        <f>ROUND(I176*H176,2)</f>
        <v>0</v>
      </c>
      <c r="K176" s="175" t="s">
        <v>140</v>
      </c>
      <c r="L176" s="38"/>
      <c r="M176" s="180" t="s">
        <v>19</v>
      </c>
      <c r="N176" s="181" t="s">
        <v>47</v>
      </c>
      <c r="O176" s="63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4" t="s">
        <v>537</v>
      </c>
      <c r="AT176" s="184" t="s">
        <v>136</v>
      </c>
      <c r="AU176" s="184" t="s">
        <v>84</v>
      </c>
      <c r="AY176" s="16" t="s">
        <v>134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6" t="s">
        <v>84</v>
      </c>
      <c r="BK176" s="185">
        <f>ROUND(I176*H176,2)</f>
        <v>0</v>
      </c>
      <c r="BL176" s="16" t="s">
        <v>537</v>
      </c>
      <c r="BM176" s="184" t="s">
        <v>870</v>
      </c>
    </row>
    <row r="177" spans="1:65" s="2" customFormat="1" ht="11.25">
      <c r="A177" s="33"/>
      <c r="B177" s="34"/>
      <c r="C177" s="35"/>
      <c r="D177" s="186" t="s">
        <v>143</v>
      </c>
      <c r="E177" s="35"/>
      <c r="F177" s="187" t="s">
        <v>871</v>
      </c>
      <c r="G177" s="35"/>
      <c r="H177" s="35"/>
      <c r="I177" s="188"/>
      <c r="J177" s="35"/>
      <c r="K177" s="35"/>
      <c r="L177" s="38"/>
      <c r="M177" s="189"/>
      <c r="N177" s="190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143</v>
      </c>
      <c r="AU177" s="16" t="s">
        <v>84</v>
      </c>
    </row>
    <row r="178" spans="1:65" s="2" customFormat="1" ht="16.5" customHeight="1">
      <c r="A178" s="33"/>
      <c r="B178" s="34"/>
      <c r="C178" s="173" t="s">
        <v>506</v>
      </c>
      <c r="D178" s="173" t="s">
        <v>136</v>
      </c>
      <c r="E178" s="174" t="s">
        <v>872</v>
      </c>
      <c r="F178" s="175" t="s">
        <v>873</v>
      </c>
      <c r="G178" s="176" t="s">
        <v>139</v>
      </c>
      <c r="H178" s="177">
        <v>26</v>
      </c>
      <c r="I178" s="178"/>
      <c r="J178" s="179">
        <f>ROUND(I178*H178,2)</f>
        <v>0</v>
      </c>
      <c r="K178" s="175" t="s">
        <v>140</v>
      </c>
      <c r="L178" s="38"/>
      <c r="M178" s="180" t="s">
        <v>19</v>
      </c>
      <c r="N178" s="181" t="s">
        <v>47</v>
      </c>
      <c r="O178" s="63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4" t="s">
        <v>537</v>
      </c>
      <c r="AT178" s="184" t="s">
        <v>136</v>
      </c>
      <c r="AU178" s="184" t="s">
        <v>84</v>
      </c>
      <c r="AY178" s="16" t="s">
        <v>134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6" t="s">
        <v>84</v>
      </c>
      <c r="BK178" s="185">
        <f>ROUND(I178*H178,2)</f>
        <v>0</v>
      </c>
      <c r="BL178" s="16" t="s">
        <v>537</v>
      </c>
      <c r="BM178" s="184" t="s">
        <v>874</v>
      </c>
    </row>
    <row r="179" spans="1:65" s="2" customFormat="1" ht="11.25">
      <c r="A179" s="33"/>
      <c r="B179" s="34"/>
      <c r="C179" s="35"/>
      <c r="D179" s="186" t="s">
        <v>143</v>
      </c>
      <c r="E179" s="35"/>
      <c r="F179" s="187" t="s">
        <v>875</v>
      </c>
      <c r="G179" s="35"/>
      <c r="H179" s="35"/>
      <c r="I179" s="188"/>
      <c r="J179" s="35"/>
      <c r="K179" s="35"/>
      <c r="L179" s="38"/>
      <c r="M179" s="189"/>
      <c r="N179" s="190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143</v>
      </c>
      <c r="AU179" s="16" t="s">
        <v>84</v>
      </c>
    </row>
    <row r="180" spans="1:65" s="2" customFormat="1" ht="16.5" customHeight="1">
      <c r="A180" s="33"/>
      <c r="B180" s="34"/>
      <c r="C180" s="173" t="s">
        <v>512</v>
      </c>
      <c r="D180" s="173" t="s">
        <v>136</v>
      </c>
      <c r="E180" s="174" t="s">
        <v>876</v>
      </c>
      <c r="F180" s="175" t="s">
        <v>877</v>
      </c>
      <c r="G180" s="176" t="s">
        <v>232</v>
      </c>
      <c r="H180" s="177">
        <v>2</v>
      </c>
      <c r="I180" s="178"/>
      <c r="J180" s="179">
        <f>ROUND(I180*H180,2)</f>
        <v>0</v>
      </c>
      <c r="K180" s="175" t="s">
        <v>140</v>
      </c>
      <c r="L180" s="38"/>
      <c r="M180" s="180" t="s">
        <v>19</v>
      </c>
      <c r="N180" s="181" t="s">
        <v>47</v>
      </c>
      <c r="O180" s="63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4" t="s">
        <v>537</v>
      </c>
      <c r="AT180" s="184" t="s">
        <v>136</v>
      </c>
      <c r="AU180" s="184" t="s">
        <v>84</v>
      </c>
      <c r="AY180" s="16" t="s">
        <v>134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6" t="s">
        <v>84</v>
      </c>
      <c r="BK180" s="185">
        <f>ROUND(I180*H180,2)</f>
        <v>0</v>
      </c>
      <c r="BL180" s="16" t="s">
        <v>537</v>
      </c>
      <c r="BM180" s="184" t="s">
        <v>878</v>
      </c>
    </row>
    <row r="181" spans="1:65" s="2" customFormat="1" ht="11.25">
      <c r="A181" s="33"/>
      <c r="B181" s="34"/>
      <c r="C181" s="35"/>
      <c r="D181" s="186" t="s">
        <v>143</v>
      </c>
      <c r="E181" s="35"/>
      <c r="F181" s="187" t="s">
        <v>879</v>
      </c>
      <c r="G181" s="35"/>
      <c r="H181" s="35"/>
      <c r="I181" s="188"/>
      <c r="J181" s="35"/>
      <c r="K181" s="35"/>
      <c r="L181" s="38"/>
      <c r="M181" s="189"/>
      <c r="N181" s="190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143</v>
      </c>
      <c r="AU181" s="16" t="s">
        <v>84</v>
      </c>
    </row>
    <row r="182" spans="1:65" s="2" customFormat="1" ht="16.5" customHeight="1">
      <c r="A182" s="33"/>
      <c r="B182" s="34"/>
      <c r="C182" s="173" t="s">
        <v>518</v>
      </c>
      <c r="D182" s="173" t="s">
        <v>136</v>
      </c>
      <c r="E182" s="174" t="s">
        <v>880</v>
      </c>
      <c r="F182" s="175" t="s">
        <v>881</v>
      </c>
      <c r="G182" s="176" t="s">
        <v>232</v>
      </c>
      <c r="H182" s="177">
        <v>3</v>
      </c>
      <c r="I182" s="178"/>
      <c r="J182" s="179">
        <f>ROUND(I182*H182,2)</f>
        <v>0</v>
      </c>
      <c r="K182" s="175" t="s">
        <v>140</v>
      </c>
      <c r="L182" s="38"/>
      <c r="M182" s="180" t="s">
        <v>19</v>
      </c>
      <c r="N182" s="181" t="s">
        <v>47</v>
      </c>
      <c r="O182" s="63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4" t="s">
        <v>537</v>
      </c>
      <c r="AT182" s="184" t="s">
        <v>136</v>
      </c>
      <c r="AU182" s="184" t="s">
        <v>84</v>
      </c>
      <c r="AY182" s="16" t="s">
        <v>134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6" t="s">
        <v>84</v>
      </c>
      <c r="BK182" s="185">
        <f>ROUND(I182*H182,2)</f>
        <v>0</v>
      </c>
      <c r="BL182" s="16" t="s">
        <v>537</v>
      </c>
      <c r="BM182" s="184" t="s">
        <v>882</v>
      </c>
    </row>
    <row r="183" spans="1:65" s="2" customFormat="1" ht="11.25">
      <c r="A183" s="33"/>
      <c r="B183" s="34"/>
      <c r="C183" s="35"/>
      <c r="D183" s="186" t="s">
        <v>143</v>
      </c>
      <c r="E183" s="35"/>
      <c r="F183" s="187" t="s">
        <v>883</v>
      </c>
      <c r="G183" s="35"/>
      <c r="H183" s="35"/>
      <c r="I183" s="188"/>
      <c r="J183" s="35"/>
      <c r="K183" s="35"/>
      <c r="L183" s="38"/>
      <c r="M183" s="189"/>
      <c r="N183" s="190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143</v>
      </c>
      <c r="AU183" s="16" t="s">
        <v>84</v>
      </c>
    </row>
    <row r="184" spans="1:65" s="2" customFormat="1" ht="16.5" customHeight="1">
      <c r="A184" s="33"/>
      <c r="B184" s="34"/>
      <c r="C184" s="173" t="s">
        <v>526</v>
      </c>
      <c r="D184" s="173" t="s">
        <v>136</v>
      </c>
      <c r="E184" s="174" t="s">
        <v>884</v>
      </c>
      <c r="F184" s="175" t="s">
        <v>885</v>
      </c>
      <c r="G184" s="176" t="s">
        <v>214</v>
      </c>
      <c r="H184" s="177">
        <v>2</v>
      </c>
      <c r="I184" s="178"/>
      <c r="J184" s="179">
        <f>ROUND(I184*H184,2)</f>
        <v>0</v>
      </c>
      <c r="K184" s="175" t="s">
        <v>140</v>
      </c>
      <c r="L184" s="38"/>
      <c r="M184" s="180" t="s">
        <v>19</v>
      </c>
      <c r="N184" s="181" t="s">
        <v>47</v>
      </c>
      <c r="O184" s="63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4" t="s">
        <v>537</v>
      </c>
      <c r="AT184" s="184" t="s">
        <v>136</v>
      </c>
      <c r="AU184" s="184" t="s">
        <v>84</v>
      </c>
      <c r="AY184" s="16" t="s">
        <v>134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6" t="s">
        <v>84</v>
      </c>
      <c r="BK184" s="185">
        <f>ROUND(I184*H184,2)</f>
        <v>0</v>
      </c>
      <c r="BL184" s="16" t="s">
        <v>537</v>
      </c>
      <c r="BM184" s="184" t="s">
        <v>886</v>
      </c>
    </row>
    <row r="185" spans="1:65" s="2" customFormat="1" ht="11.25">
      <c r="A185" s="33"/>
      <c r="B185" s="34"/>
      <c r="C185" s="35"/>
      <c r="D185" s="186" t="s">
        <v>143</v>
      </c>
      <c r="E185" s="35"/>
      <c r="F185" s="187" t="s">
        <v>887</v>
      </c>
      <c r="G185" s="35"/>
      <c r="H185" s="35"/>
      <c r="I185" s="188"/>
      <c r="J185" s="35"/>
      <c r="K185" s="35"/>
      <c r="L185" s="38"/>
      <c r="M185" s="189"/>
      <c r="N185" s="190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143</v>
      </c>
      <c r="AU185" s="16" t="s">
        <v>84</v>
      </c>
    </row>
    <row r="186" spans="1:65" s="2" customFormat="1" ht="16.5" customHeight="1">
      <c r="A186" s="33"/>
      <c r="B186" s="34"/>
      <c r="C186" s="214" t="s">
        <v>531</v>
      </c>
      <c r="D186" s="214" t="s">
        <v>268</v>
      </c>
      <c r="E186" s="215" t="s">
        <v>888</v>
      </c>
      <c r="F186" s="216" t="s">
        <v>889</v>
      </c>
      <c r="G186" s="217" t="s">
        <v>214</v>
      </c>
      <c r="H186" s="218">
        <v>2</v>
      </c>
      <c r="I186" s="219"/>
      <c r="J186" s="220">
        <f>ROUND(I186*H186,2)</f>
        <v>0</v>
      </c>
      <c r="K186" s="216" t="s">
        <v>140</v>
      </c>
      <c r="L186" s="221"/>
      <c r="M186" s="222" t="s">
        <v>19</v>
      </c>
      <c r="N186" s="223" t="s">
        <v>47</v>
      </c>
      <c r="O186" s="63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4" t="s">
        <v>890</v>
      </c>
      <c r="AT186" s="184" t="s">
        <v>268</v>
      </c>
      <c r="AU186" s="184" t="s">
        <v>84</v>
      </c>
      <c r="AY186" s="16" t="s">
        <v>134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6" t="s">
        <v>84</v>
      </c>
      <c r="BK186" s="185">
        <f>ROUND(I186*H186,2)</f>
        <v>0</v>
      </c>
      <c r="BL186" s="16" t="s">
        <v>537</v>
      </c>
      <c r="BM186" s="184" t="s">
        <v>891</v>
      </c>
    </row>
    <row r="187" spans="1:65" s="2" customFormat="1" ht="16.5" customHeight="1">
      <c r="A187" s="33"/>
      <c r="B187" s="34"/>
      <c r="C187" s="173" t="s">
        <v>537</v>
      </c>
      <c r="D187" s="173" t="s">
        <v>136</v>
      </c>
      <c r="E187" s="174" t="s">
        <v>892</v>
      </c>
      <c r="F187" s="175" t="s">
        <v>893</v>
      </c>
      <c r="G187" s="176" t="s">
        <v>214</v>
      </c>
      <c r="H187" s="177">
        <v>4</v>
      </c>
      <c r="I187" s="178"/>
      <c r="J187" s="179">
        <f>ROUND(I187*H187,2)</f>
        <v>0</v>
      </c>
      <c r="K187" s="175" t="s">
        <v>140</v>
      </c>
      <c r="L187" s="38"/>
      <c r="M187" s="180" t="s">
        <v>19</v>
      </c>
      <c r="N187" s="181" t="s">
        <v>47</v>
      </c>
      <c r="O187" s="63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4" t="s">
        <v>537</v>
      </c>
      <c r="AT187" s="184" t="s">
        <v>136</v>
      </c>
      <c r="AU187" s="184" t="s">
        <v>84</v>
      </c>
      <c r="AY187" s="16" t="s">
        <v>134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6" t="s">
        <v>84</v>
      </c>
      <c r="BK187" s="185">
        <f>ROUND(I187*H187,2)</f>
        <v>0</v>
      </c>
      <c r="BL187" s="16" t="s">
        <v>537</v>
      </c>
      <c r="BM187" s="184" t="s">
        <v>894</v>
      </c>
    </row>
    <row r="188" spans="1:65" s="2" customFormat="1" ht="11.25">
      <c r="A188" s="33"/>
      <c r="B188" s="34"/>
      <c r="C188" s="35"/>
      <c r="D188" s="186" t="s">
        <v>143</v>
      </c>
      <c r="E188" s="35"/>
      <c r="F188" s="187" t="s">
        <v>895</v>
      </c>
      <c r="G188" s="35"/>
      <c r="H188" s="35"/>
      <c r="I188" s="188"/>
      <c r="J188" s="35"/>
      <c r="K188" s="35"/>
      <c r="L188" s="38"/>
      <c r="M188" s="189"/>
      <c r="N188" s="190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143</v>
      </c>
      <c r="AU188" s="16" t="s">
        <v>84</v>
      </c>
    </row>
    <row r="189" spans="1:65" s="2" customFormat="1" ht="16.5" customHeight="1">
      <c r="A189" s="33"/>
      <c r="B189" s="34"/>
      <c r="C189" s="214" t="s">
        <v>545</v>
      </c>
      <c r="D189" s="214" t="s">
        <v>268</v>
      </c>
      <c r="E189" s="215" t="s">
        <v>896</v>
      </c>
      <c r="F189" s="216" t="s">
        <v>897</v>
      </c>
      <c r="G189" s="217" t="s">
        <v>214</v>
      </c>
      <c r="H189" s="218">
        <v>4</v>
      </c>
      <c r="I189" s="219"/>
      <c r="J189" s="220">
        <f>ROUND(I189*H189,2)</f>
        <v>0</v>
      </c>
      <c r="K189" s="216" t="s">
        <v>140</v>
      </c>
      <c r="L189" s="221"/>
      <c r="M189" s="222" t="s">
        <v>19</v>
      </c>
      <c r="N189" s="223" t="s">
        <v>47</v>
      </c>
      <c r="O189" s="63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4" t="s">
        <v>890</v>
      </c>
      <c r="AT189" s="184" t="s">
        <v>268</v>
      </c>
      <c r="AU189" s="184" t="s">
        <v>84</v>
      </c>
      <c r="AY189" s="16" t="s">
        <v>134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6" t="s">
        <v>84</v>
      </c>
      <c r="BK189" s="185">
        <f>ROUND(I189*H189,2)</f>
        <v>0</v>
      </c>
      <c r="BL189" s="16" t="s">
        <v>537</v>
      </c>
      <c r="BM189" s="184" t="s">
        <v>898</v>
      </c>
    </row>
    <row r="190" spans="1:65" s="2" customFormat="1" ht="16.5" customHeight="1">
      <c r="A190" s="33"/>
      <c r="B190" s="34"/>
      <c r="C190" s="173" t="s">
        <v>554</v>
      </c>
      <c r="D190" s="173" t="s">
        <v>136</v>
      </c>
      <c r="E190" s="174" t="s">
        <v>899</v>
      </c>
      <c r="F190" s="175" t="s">
        <v>900</v>
      </c>
      <c r="G190" s="176" t="s">
        <v>901</v>
      </c>
      <c r="H190" s="177">
        <v>0.14000000000000001</v>
      </c>
      <c r="I190" s="178"/>
      <c r="J190" s="179">
        <f>ROUND(I190*H190,2)</f>
        <v>0</v>
      </c>
      <c r="K190" s="175" t="s">
        <v>140</v>
      </c>
      <c r="L190" s="38"/>
      <c r="M190" s="180" t="s">
        <v>19</v>
      </c>
      <c r="N190" s="181" t="s">
        <v>47</v>
      </c>
      <c r="O190" s="63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4" t="s">
        <v>537</v>
      </c>
      <c r="AT190" s="184" t="s">
        <v>136</v>
      </c>
      <c r="AU190" s="184" t="s">
        <v>84</v>
      </c>
      <c r="AY190" s="16" t="s">
        <v>134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6" t="s">
        <v>84</v>
      </c>
      <c r="BK190" s="185">
        <f>ROUND(I190*H190,2)</f>
        <v>0</v>
      </c>
      <c r="BL190" s="16" t="s">
        <v>537</v>
      </c>
      <c r="BM190" s="184" t="s">
        <v>902</v>
      </c>
    </row>
    <row r="191" spans="1:65" s="2" customFormat="1" ht="11.25">
      <c r="A191" s="33"/>
      <c r="B191" s="34"/>
      <c r="C191" s="35"/>
      <c r="D191" s="186" t="s">
        <v>143</v>
      </c>
      <c r="E191" s="35"/>
      <c r="F191" s="187" t="s">
        <v>903</v>
      </c>
      <c r="G191" s="35"/>
      <c r="H191" s="35"/>
      <c r="I191" s="188"/>
      <c r="J191" s="35"/>
      <c r="K191" s="35"/>
      <c r="L191" s="38"/>
      <c r="M191" s="189"/>
      <c r="N191" s="190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143</v>
      </c>
      <c r="AU191" s="16" t="s">
        <v>84</v>
      </c>
    </row>
    <row r="192" spans="1:65" s="2" customFormat="1" ht="16.5" customHeight="1">
      <c r="A192" s="33"/>
      <c r="B192" s="34"/>
      <c r="C192" s="173" t="s">
        <v>566</v>
      </c>
      <c r="D192" s="173" t="s">
        <v>136</v>
      </c>
      <c r="E192" s="174" t="s">
        <v>904</v>
      </c>
      <c r="F192" s="175" t="s">
        <v>905</v>
      </c>
      <c r="G192" s="176" t="s">
        <v>214</v>
      </c>
      <c r="H192" s="177">
        <v>10</v>
      </c>
      <c r="I192" s="178"/>
      <c r="J192" s="179">
        <f>ROUND(I192*H192,2)</f>
        <v>0</v>
      </c>
      <c r="K192" s="175" t="s">
        <v>140</v>
      </c>
      <c r="L192" s="38"/>
      <c r="M192" s="180" t="s">
        <v>19</v>
      </c>
      <c r="N192" s="181" t="s">
        <v>47</v>
      </c>
      <c r="O192" s="63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4" t="s">
        <v>537</v>
      </c>
      <c r="AT192" s="184" t="s">
        <v>136</v>
      </c>
      <c r="AU192" s="184" t="s">
        <v>84</v>
      </c>
      <c r="AY192" s="16" t="s">
        <v>134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6" t="s">
        <v>84</v>
      </c>
      <c r="BK192" s="185">
        <f>ROUND(I192*H192,2)</f>
        <v>0</v>
      </c>
      <c r="BL192" s="16" t="s">
        <v>537</v>
      </c>
      <c r="BM192" s="184" t="s">
        <v>906</v>
      </c>
    </row>
    <row r="193" spans="1:65" s="2" customFormat="1" ht="11.25">
      <c r="A193" s="33"/>
      <c r="B193" s="34"/>
      <c r="C193" s="35"/>
      <c r="D193" s="186" t="s">
        <v>143</v>
      </c>
      <c r="E193" s="35"/>
      <c r="F193" s="187" t="s">
        <v>907</v>
      </c>
      <c r="G193" s="35"/>
      <c r="H193" s="35"/>
      <c r="I193" s="188"/>
      <c r="J193" s="35"/>
      <c r="K193" s="35"/>
      <c r="L193" s="38"/>
      <c r="M193" s="189"/>
      <c r="N193" s="190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143</v>
      </c>
      <c r="AU193" s="16" t="s">
        <v>84</v>
      </c>
    </row>
    <row r="194" spans="1:65" s="2" customFormat="1" ht="16.5" customHeight="1">
      <c r="A194" s="33"/>
      <c r="B194" s="34"/>
      <c r="C194" s="173" t="s">
        <v>908</v>
      </c>
      <c r="D194" s="173" t="s">
        <v>136</v>
      </c>
      <c r="E194" s="174" t="s">
        <v>909</v>
      </c>
      <c r="F194" s="175" t="s">
        <v>910</v>
      </c>
      <c r="G194" s="176" t="s">
        <v>139</v>
      </c>
      <c r="H194" s="177">
        <v>24</v>
      </c>
      <c r="I194" s="178"/>
      <c r="J194" s="179">
        <f>ROUND(I194*H194,2)</f>
        <v>0</v>
      </c>
      <c r="K194" s="175" t="s">
        <v>140</v>
      </c>
      <c r="L194" s="38"/>
      <c r="M194" s="180" t="s">
        <v>19</v>
      </c>
      <c r="N194" s="181" t="s">
        <v>47</v>
      </c>
      <c r="O194" s="63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4" t="s">
        <v>537</v>
      </c>
      <c r="AT194" s="184" t="s">
        <v>136</v>
      </c>
      <c r="AU194" s="184" t="s">
        <v>84</v>
      </c>
      <c r="AY194" s="16" t="s">
        <v>134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6" t="s">
        <v>84</v>
      </c>
      <c r="BK194" s="185">
        <f>ROUND(I194*H194,2)</f>
        <v>0</v>
      </c>
      <c r="BL194" s="16" t="s">
        <v>537</v>
      </c>
      <c r="BM194" s="184" t="s">
        <v>911</v>
      </c>
    </row>
    <row r="195" spans="1:65" s="2" customFormat="1" ht="11.25">
      <c r="A195" s="33"/>
      <c r="B195" s="34"/>
      <c r="C195" s="35"/>
      <c r="D195" s="186" t="s">
        <v>143</v>
      </c>
      <c r="E195" s="35"/>
      <c r="F195" s="187" t="s">
        <v>912</v>
      </c>
      <c r="G195" s="35"/>
      <c r="H195" s="35"/>
      <c r="I195" s="188"/>
      <c r="J195" s="35"/>
      <c r="K195" s="35"/>
      <c r="L195" s="38"/>
      <c r="M195" s="189"/>
      <c r="N195" s="190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143</v>
      </c>
      <c r="AU195" s="16" t="s">
        <v>84</v>
      </c>
    </row>
    <row r="196" spans="1:65" s="2" customFormat="1" ht="16.5" customHeight="1">
      <c r="A196" s="33"/>
      <c r="B196" s="34"/>
      <c r="C196" s="173" t="s">
        <v>913</v>
      </c>
      <c r="D196" s="173" t="s">
        <v>136</v>
      </c>
      <c r="E196" s="174" t="s">
        <v>914</v>
      </c>
      <c r="F196" s="175" t="s">
        <v>915</v>
      </c>
      <c r="G196" s="176" t="s">
        <v>214</v>
      </c>
      <c r="H196" s="177">
        <v>140</v>
      </c>
      <c r="I196" s="178"/>
      <c r="J196" s="179">
        <f>ROUND(I196*H196,2)</f>
        <v>0</v>
      </c>
      <c r="K196" s="175" t="s">
        <v>140</v>
      </c>
      <c r="L196" s="38"/>
      <c r="M196" s="180" t="s">
        <v>19</v>
      </c>
      <c r="N196" s="181" t="s">
        <v>47</v>
      </c>
      <c r="O196" s="63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4" t="s">
        <v>537</v>
      </c>
      <c r="AT196" s="184" t="s">
        <v>136</v>
      </c>
      <c r="AU196" s="184" t="s">
        <v>84</v>
      </c>
      <c r="AY196" s="16" t="s">
        <v>134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6" t="s">
        <v>84</v>
      </c>
      <c r="BK196" s="185">
        <f>ROUND(I196*H196,2)</f>
        <v>0</v>
      </c>
      <c r="BL196" s="16" t="s">
        <v>537</v>
      </c>
      <c r="BM196" s="184" t="s">
        <v>916</v>
      </c>
    </row>
    <row r="197" spans="1:65" s="2" customFormat="1" ht="11.25">
      <c r="A197" s="33"/>
      <c r="B197" s="34"/>
      <c r="C197" s="35"/>
      <c r="D197" s="186" t="s">
        <v>143</v>
      </c>
      <c r="E197" s="35"/>
      <c r="F197" s="187" t="s">
        <v>917</v>
      </c>
      <c r="G197" s="35"/>
      <c r="H197" s="35"/>
      <c r="I197" s="188"/>
      <c r="J197" s="35"/>
      <c r="K197" s="35"/>
      <c r="L197" s="38"/>
      <c r="M197" s="189"/>
      <c r="N197" s="190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143</v>
      </c>
      <c r="AU197" s="16" t="s">
        <v>84</v>
      </c>
    </row>
    <row r="198" spans="1:65" s="2" customFormat="1" ht="16.5" customHeight="1">
      <c r="A198" s="33"/>
      <c r="B198" s="34"/>
      <c r="C198" s="173" t="s">
        <v>918</v>
      </c>
      <c r="D198" s="173" t="s">
        <v>136</v>
      </c>
      <c r="E198" s="174" t="s">
        <v>919</v>
      </c>
      <c r="F198" s="175" t="s">
        <v>920</v>
      </c>
      <c r="G198" s="176" t="s">
        <v>214</v>
      </c>
      <c r="H198" s="177">
        <v>10</v>
      </c>
      <c r="I198" s="178"/>
      <c r="J198" s="179">
        <f>ROUND(I198*H198,2)</f>
        <v>0</v>
      </c>
      <c r="K198" s="175" t="s">
        <v>140</v>
      </c>
      <c r="L198" s="38"/>
      <c r="M198" s="180" t="s">
        <v>19</v>
      </c>
      <c r="N198" s="181" t="s">
        <v>47</v>
      </c>
      <c r="O198" s="63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4" t="s">
        <v>537</v>
      </c>
      <c r="AT198" s="184" t="s">
        <v>136</v>
      </c>
      <c r="AU198" s="184" t="s">
        <v>84</v>
      </c>
      <c r="AY198" s="16" t="s">
        <v>134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6" t="s">
        <v>84</v>
      </c>
      <c r="BK198" s="185">
        <f>ROUND(I198*H198,2)</f>
        <v>0</v>
      </c>
      <c r="BL198" s="16" t="s">
        <v>537</v>
      </c>
      <c r="BM198" s="184" t="s">
        <v>921</v>
      </c>
    </row>
    <row r="199" spans="1:65" s="2" customFormat="1" ht="11.25">
      <c r="A199" s="33"/>
      <c r="B199" s="34"/>
      <c r="C199" s="35"/>
      <c r="D199" s="186" t="s">
        <v>143</v>
      </c>
      <c r="E199" s="35"/>
      <c r="F199" s="187" t="s">
        <v>922</v>
      </c>
      <c r="G199" s="35"/>
      <c r="H199" s="35"/>
      <c r="I199" s="188"/>
      <c r="J199" s="35"/>
      <c r="K199" s="35"/>
      <c r="L199" s="38"/>
      <c r="M199" s="189"/>
      <c r="N199" s="190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143</v>
      </c>
      <c r="AU199" s="16" t="s">
        <v>84</v>
      </c>
    </row>
    <row r="200" spans="1:65" s="2" customFormat="1" ht="16.5" customHeight="1">
      <c r="A200" s="33"/>
      <c r="B200" s="34"/>
      <c r="C200" s="173" t="s">
        <v>923</v>
      </c>
      <c r="D200" s="173" t="s">
        <v>136</v>
      </c>
      <c r="E200" s="174" t="s">
        <v>924</v>
      </c>
      <c r="F200" s="175" t="s">
        <v>925</v>
      </c>
      <c r="G200" s="176" t="s">
        <v>139</v>
      </c>
      <c r="H200" s="177">
        <v>24</v>
      </c>
      <c r="I200" s="178"/>
      <c r="J200" s="179">
        <f>ROUND(I200*H200,2)</f>
        <v>0</v>
      </c>
      <c r="K200" s="175" t="s">
        <v>140</v>
      </c>
      <c r="L200" s="38"/>
      <c r="M200" s="180" t="s">
        <v>19</v>
      </c>
      <c r="N200" s="181" t="s">
        <v>47</v>
      </c>
      <c r="O200" s="63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4" t="s">
        <v>537</v>
      </c>
      <c r="AT200" s="184" t="s">
        <v>136</v>
      </c>
      <c r="AU200" s="184" t="s">
        <v>84</v>
      </c>
      <c r="AY200" s="16" t="s">
        <v>134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6" t="s">
        <v>84</v>
      </c>
      <c r="BK200" s="185">
        <f>ROUND(I200*H200,2)</f>
        <v>0</v>
      </c>
      <c r="BL200" s="16" t="s">
        <v>537</v>
      </c>
      <c r="BM200" s="184" t="s">
        <v>926</v>
      </c>
    </row>
    <row r="201" spans="1:65" s="2" customFormat="1" ht="11.25">
      <c r="A201" s="33"/>
      <c r="B201" s="34"/>
      <c r="C201" s="35"/>
      <c r="D201" s="186" t="s">
        <v>143</v>
      </c>
      <c r="E201" s="35"/>
      <c r="F201" s="187" t="s">
        <v>927</v>
      </c>
      <c r="G201" s="35"/>
      <c r="H201" s="35"/>
      <c r="I201" s="188"/>
      <c r="J201" s="35"/>
      <c r="K201" s="35"/>
      <c r="L201" s="38"/>
      <c r="M201" s="189"/>
      <c r="N201" s="190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143</v>
      </c>
      <c r="AU201" s="16" t="s">
        <v>84</v>
      </c>
    </row>
    <row r="202" spans="1:65" s="2" customFormat="1" ht="16.5" customHeight="1">
      <c r="A202" s="33"/>
      <c r="B202" s="34"/>
      <c r="C202" s="173" t="s">
        <v>928</v>
      </c>
      <c r="D202" s="173" t="s">
        <v>136</v>
      </c>
      <c r="E202" s="174" t="s">
        <v>929</v>
      </c>
      <c r="F202" s="175" t="s">
        <v>930</v>
      </c>
      <c r="G202" s="176" t="s">
        <v>214</v>
      </c>
      <c r="H202" s="177">
        <v>140</v>
      </c>
      <c r="I202" s="178"/>
      <c r="J202" s="179">
        <f>ROUND(I202*H202,2)</f>
        <v>0</v>
      </c>
      <c r="K202" s="175" t="s">
        <v>140</v>
      </c>
      <c r="L202" s="38"/>
      <c r="M202" s="180" t="s">
        <v>19</v>
      </c>
      <c r="N202" s="181" t="s">
        <v>47</v>
      </c>
      <c r="O202" s="63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4" t="s">
        <v>537</v>
      </c>
      <c r="AT202" s="184" t="s">
        <v>136</v>
      </c>
      <c r="AU202" s="184" t="s">
        <v>84</v>
      </c>
      <c r="AY202" s="16" t="s">
        <v>134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6" t="s">
        <v>84</v>
      </c>
      <c r="BK202" s="185">
        <f>ROUND(I202*H202,2)</f>
        <v>0</v>
      </c>
      <c r="BL202" s="16" t="s">
        <v>537</v>
      </c>
      <c r="BM202" s="184" t="s">
        <v>931</v>
      </c>
    </row>
    <row r="203" spans="1:65" s="2" customFormat="1" ht="11.25">
      <c r="A203" s="33"/>
      <c r="B203" s="34"/>
      <c r="C203" s="35"/>
      <c r="D203" s="186" t="s">
        <v>143</v>
      </c>
      <c r="E203" s="35"/>
      <c r="F203" s="187" t="s">
        <v>932</v>
      </c>
      <c r="G203" s="35"/>
      <c r="H203" s="35"/>
      <c r="I203" s="188"/>
      <c r="J203" s="35"/>
      <c r="K203" s="35"/>
      <c r="L203" s="38"/>
      <c r="M203" s="189"/>
      <c r="N203" s="190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143</v>
      </c>
      <c r="AU203" s="16" t="s">
        <v>84</v>
      </c>
    </row>
    <row r="204" spans="1:65" s="2" customFormat="1" ht="16.5" customHeight="1">
      <c r="A204" s="33"/>
      <c r="B204" s="34"/>
      <c r="C204" s="214" t="s">
        <v>933</v>
      </c>
      <c r="D204" s="214" t="s">
        <v>268</v>
      </c>
      <c r="E204" s="215" t="s">
        <v>934</v>
      </c>
      <c r="F204" s="216" t="s">
        <v>935</v>
      </c>
      <c r="G204" s="217" t="s">
        <v>214</v>
      </c>
      <c r="H204" s="218">
        <v>140</v>
      </c>
      <c r="I204" s="219"/>
      <c r="J204" s="220">
        <f>ROUND(I204*H204,2)</f>
        <v>0</v>
      </c>
      <c r="K204" s="216" t="s">
        <v>140</v>
      </c>
      <c r="L204" s="221"/>
      <c r="M204" s="222" t="s">
        <v>19</v>
      </c>
      <c r="N204" s="223" t="s">
        <v>47</v>
      </c>
      <c r="O204" s="63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4" t="s">
        <v>890</v>
      </c>
      <c r="AT204" s="184" t="s">
        <v>268</v>
      </c>
      <c r="AU204" s="184" t="s">
        <v>84</v>
      </c>
      <c r="AY204" s="16" t="s">
        <v>134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6" t="s">
        <v>84</v>
      </c>
      <c r="BK204" s="185">
        <f>ROUND(I204*H204,2)</f>
        <v>0</v>
      </c>
      <c r="BL204" s="16" t="s">
        <v>537</v>
      </c>
      <c r="BM204" s="184" t="s">
        <v>936</v>
      </c>
    </row>
    <row r="205" spans="1:65" s="2" customFormat="1" ht="16.5" customHeight="1">
      <c r="A205" s="33"/>
      <c r="B205" s="34"/>
      <c r="C205" s="173" t="s">
        <v>937</v>
      </c>
      <c r="D205" s="173" t="s">
        <v>136</v>
      </c>
      <c r="E205" s="174" t="s">
        <v>938</v>
      </c>
      <c r="F205" s="175" t="s">
        <v>939</v>
      </c>
      <c r="G205" s="176" t="s">
        <v>214</v>
      </c>
      <c r="H205" s="177">
        <v>10</v>
      </c>
      <c r="I205" s="178"/>
      <c r="J205" s="179">
        <f>ROUND(I205*H205,2)</f>
        <v>0</v>
      </c>
      <c r="K205" s="175" t="s">
        <v>140</v>
      </c>
      <c r="L205" s="38"/>
      <c r="M205" s="180" t="s">
        <v>19</v>
      </c>
      <c r="N205" s="181" t="s">
        <v>47</v>
      </c>
      <c r="O205" s="63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4" t="s">
        <v>537</v>
      </c>
      <c r="AT205" s="184" t="s">
        <v>136</v>
      </c>
      <c r="AU205" s="184" t="s">
        <v>84</v>
      </c>
      <c r="AY205" s="16" t="s">
        <v>134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6" t="s">
        <v>84</v>
      </c>
      <c r="BK205" s="185">
        <f>ROUND(I205*H205,2)</f>
        <v>0</v>
      </c>
      <c r="BL205" s="16" t="s">
        <v>537</v>
      </c>
      <c r="BM205" s="184" t="s">
        <v>940</v>
      </c>
    </row>
    <row r="206" spans="1:65" s="2" customFormat="1" ht="11.25">
      <c r="A206" s="33"/>
      <c r="B206" s="34"/>
      <c r="C206" s="35"/>
      <c r="D206" s="186" t="s">
        <v>143</v>
      </c>
      <c r="E206" s="35"/>
      <c r="F206" s="187" t="s">
        <v>941</v>
      </c>
      <c r="G206" s="35"/>
      <c r="H206" s="35"/>
      <c r="I206" s="188"/>
      <c r="J206" s="35"/>
      <c r="K206" s="35"/>
      <c r="L206" s="38"/>
      <c r="M206" s="189"/>
      <c r="N206" s="190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143</v>
      </c>
      <c r="AU206" s="16" t="s">
        <v>84</v>
      </c>
    </row>
    <row r="207" spans="1:65" s="2" customFormat="1" ht="16.5" customHeight="1">
      <c r="A207" s="33"/>
      <c r="B207" s="34"/>
      <c r="C207" s="173" t="s">
        <v>942</v>
      </c>
      <c r="D207" s="173" t="s">
        <v>136</v>
      </c>
      <c r="E207" s="174" t="s">
        <v>943</v>
      </c>
      <c r="F207" s="175" t="s">
        <v>944</v>
      </c>
      <c r="G207" s="176" t="s">
        <v>214</v>
      </c>
      <c r="H207" s="177">
        <v>20</v>
      </c>
      <c r="I207" s="178"/>
      <c r="J207" s="179">
        <f>ROUND(I207*H207,2)</f>
        <v>0</v>
      </c>
      <c r="K207" s="175" t="s">
        <v>140</v>
      </c>
      <c r="L207" s="38"/>
      <c r="M207" s="180" t="s">
        <v>19</v>
      </c>
      <c r="N207" s="181" t="s">
        <v>47</v>
      </c>
      <c r="O207" s="63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4" t="s">
        <v>537</v>
      </c>
      <c r="AT207" s="184" t="s">
        <v>136</v>
      </c>
      <c r="AU207" s="184" t="s">
        <v>84</v>
      </c>
      <c r="AY207" s="16" t="s">
        <v>134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6" t="s">
        <v>84</v>
      </c>
      <c r="BK207" s="185">
        <f>ROUND(I207*H207,2)</f>
        <v>0</v>
      </c>
      <c r="BL207" s="16" t="s">
        <v>537</v>
      </c>
      <c r="BM207" s="184" t="s">
        <v>945</v>
      </c>
    </row>
    <row r="208" spans="1:65" s="2" customFormat="1" ht="11.25">
      <c r="A208" s="33"/>
      <c r="B208" s="34"/>
      <c r="C208" s="35"/>
      <c r="D208" s="186" t="s">
        <v>143</v>
      </c>
      <c r="E208" s="35"/>
      <c r="F208" s="187" t="s">
        <v>946</v>
      </c>
      <c r="G208" s="35"/>
      <c r="H208" s="35"/>
      <c r="I208" s="188"/>
      <c r="J208" s="35"/>
      <c r="K208" s="35"/>
      <c r="L208" s="38"/>
      <c r="M208" s="189"/>
      <c r="N208" s="190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143</v>
      </c>
      <c r="AU208" s="16" t="s">
        <v>84</v>
      </c>
    </row>
    <row r="209" spans="1:65" s="2" customFormat="1" ht="16.5" customHeight="1">
      <c r="A209" s="33"/>
      <c r="B209" s="34"/>
      <c r="C209" s="214" t="s">
        <v>947</v>
      </c>
      <c r="D209" s="214" t="s">
        <v>268</v>
      </c>
      <c r="E209" s="215" t="s">
        <v>948</v>
      </c>
      <c r="F209" s="216" t="s">
        <v>949</v>
      </c>
      <c r="G209" s="217" t="s">
        <v>214</v>
      </c>
      <c r="H209" s="218">
        <v>20</v>
      </c>
      <c r="I209" s="219"/>
      <c r="J209" s="220">
        <f>ROUND(I209*H209,2)</f>
        <v>0</v>
      </c>
      <c r="K209" s="216" t="s">
        <v>140</v>
      </c>
      <c r="L209" s="221"/>
      <c r="M209" s="222" t="s">
        <v>19</v>
      </c>
      <c r="N209" s="223" t="s">
        <v>47</v>
      </c>
      <c r="O209" s="63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4" t="s">
        <v>890</v>
      </c>
      <c r="AT209" s="184" t="s">
        <v>268</v>
      </c>
      <c r="AU209" s="184" t="s">
        <v>84</v>
      </c>
      <c r="AY209" s="16" t="s">
        <v>134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6" t="s">
        <v>84</v>
      </c>
      <c r="BK209" s="185">
        <f>ROUND(I209*H209,2)</f>
        <v>0</v>
      </c>
      <c r="BL209" s="16" t="s">
        <v>537</v>
      </c>
      <c r="BM209" s="184" t="s">
        <v>950</v>
      </c>
    </row>
    <row r="210" spans="1:65" s="2" customFormat="1" ht="16.5" customHeight="1">
      <c r="A210" s="33"/>
      <c r="B210" s="34"/>
      <c r="C210" s="173" t="s">
        <v>951</v>
      </c>
      <c r="D210" s="173" t="s">
        <v>136</v>
      </c>
      <c r="E210" s="174" t="s">
        <v>952</v>
      </c>
      <c r="F210" s="175" t="s">
        <v>953</v>
      </c>
      <c r="G210" s="176" t="s">
        <v>214</v>
      </c>
      <c r="H210" s="177">
        <v>130</v>
      </c>
      <c r="I210" s="178"/>
      <c r="J210" s="179">
        <f>ROUND(I210*H210,2)</f>
        <v>0</v>
      </c>
      <c r="K210" s="175" t="s">
        <v>140</v>
      </c>
      <c r="L210" s="38"/>
      <c r="M210" s="180" t="s">
        <v>19</v>
      </c>
      <c r="N210" s="181" t="s">
        <v>47</v>
      </c>
      <c r="O210" s="63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4" t="s">
        <v>537</v>
      </c>
      <c r="AT210" s="184" t="s">
        <v>136</v>
      </c>
      <c r="AU210" s="184" t="s">
        <v>84</v>
      </c>
      <c r="AY210" s="16" t="s">
        <v>134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6" t="s">
        <v>84</v>
      </c>
      <c r="BK210" s="185">
        <f>ROUND(I210*H210,2)</f>
        <v>0</v>
      </c>
      <c r="BL210" s="16" t="s">
        <v>537</v>
      </c>
      <c r="BM210" s="184" t="s">
        <v>954</v>
      </c>
    </row>
    <row r="211" spans="1:65" s="2" customFormat="1" ht="11.25">
      <c r="A211" s="33"/>
      <c r="B211" s="34"/>
      <c r="C211" s="35"/>
      <c r="D211" s="186" t="s">
        <v>143</v>
      </c>
      <c r="E211" s="35"/>
      <c r="F211" s="187" t="s">
        <v>955</v>
      </c>
      <c r="G211" s="35"/>
      <c r="H211" s="35"/>
      <c r="I211" s="188"/>
      <c r="J211" s="35"/>
      <c r="K211" s="35"/>
      <c r="L211" s="38"/>
      <c r="M211" s="189"/>
      <c r="N211" s="190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143</v>
      </c>
      <c r="AU211" s="16" t="s">
        <v>84</v>
      </c>
    </row>
    <row r="212" spans="1:65" s="2" customFormat="1" ht="16.5" customHeight="1">
      <c r="A212" s="33"/>
      <c r="B212" s="34"/>
      <c r="C212" s="173" t="s">
        <v>956</v>
      </c>
      <c r="D212" s="173" t="s">
        <v>136</v>
      </c>
      <c r="E212" s="174" t="s">
        <v>957</v>
      </c>
      <c r="F212" s="175" t="s">
        <v>958</v>
      </c>
      <c r="G212" s="176" t="s">
        <v>214</v>
      </c>
      <c r="H212" s="177">
        <v>130</v>
      </c>
      <c r="I212" s="178"/>
      <c r="J212" s="179">
        <f>ROUND(I212*H212,2)</f>
        <v>0</v>
      </c>
      <c r="K212" s="175" t="s">
        <v>140</v>
      </c>
      <c r="L212" s="38"/>
      <c r="M212" s="180" t="s">
        <v>19</v>
      </c>
      <c r="N212" s="181" t="s">
        <v>47</v>
      </c>
      <c r="O212" s="63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4" t="s">
        <v>537</v>
      </c>
      <c r="AT212" s="184" t="s">
        <v>136</v>
      </c>
      <c r="AU212" s="184" t="s">
        <v>84</v>
      </c>
      <c r="AY212" s="16" t="s">
        <v>134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6" t="s">
        <v>84</v>
      </c>
      <c r="BK212" s="185">
        <f>ROUND(I212*H212,2)</f>
        <v>0</v>
      </c>
      <c r="BL212" s="16" t="s">
        <v>537</v>
      </c>
      <c r="BM212" s="184" t="s">
        <v>959</v>
      </c>
    </row>
    <row r="213" spans="1:65" s="2" customFormat="1" ht="11.25">
      <c r="A213" s="33"/>
      <c r="B213" s="34"/>
      <c r="C213" s="35"/>
      <c r="D213" s="186" t="s">
        <v>143</v>
      </c>
      <c r="E213" s="35"/>
      <c r="F213" s="187" t="s">
        <v>960</v>
      </c>
      <c r="G213" s="35"/>
      <c r="H213" s="35"/>
      <c r="I213" s="188"/>
      <c r="J213" s="35"/>
      <c r="K213" s="35"/>
      <c r="L213" s="38"/>
      <c r="M213" s="189"/>
      <c r="N213" s="190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143</v>
      </c>
      <c r="AU213" s="16" t="s">
        <v>84</v>
      </c>
    </row>
    <row r="214" spans="1:65" s="2" customFormat="1" ht="16.5" customHeight="1">
      <c r="A214" s="33"/>
      <c r="B214" s="34"/>
      <c r="C214" s="173" t="s">
        <v>961</v>
      </c>
      <c r="D214" s="173" t="s">
        <v>136</v>
      </c>
      <c r="E214" s="174" t="s">
        <v>962</v>
      </c>
      <c r="F214" s="175" t="s">
        <v>963</v>
      </c>
      <c r="G214" s="176" t="s">
        <v>139</v>
      </c>
      <c r="H214" s="177">
        <v>35.5</v>
      </c>
      <c r="I214" s="178"/>
      <c r="J214" s="179">
        <f>ROUND(I214*H214,2)</f>
        <v>0</v>
      </c>
      <c r="K214" s="175" t="s">
        <v>140</v>
      </c>
      <c r="L214" s="38"/>
      <c r="M214" s="180" t="s">
        <v>19</v>
      </c>
      <c r="N214" s="181" t="s">
        <v>47</v>
      </c>
      <c r="O214" s="63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4" t="s">
        <v>537</v>
      </c>
      <c r="AT214" s="184" t="s">
        <v>136</v>
      </c>
      <c r="AU214" s="184" t="s">
        <v>84</v>
      </c>
      <c r="AY214" s="16" t="s">
        <v>134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6" t="s">
        <v>84</v>
      </c>
      <c r="BK214" s="185">
        <f>ROUND(I214*H214,2)</f>
        <v>0</v>
      </c>
      <c r="BL214" s="16" t="s">
        <v>537</v>
      </c>
      <c r="BM214" s="184" t="s">
        <v>964</v>
      </c>
    </row>
    <row r="215" spans="1:65" s="2" customFormat="1" ht="11.25">
      <c r="A215" s="33"/>
      <c r="B215" s="34"/>
      <c r="C215" s="35"/>
      <c r="D215" s="186" t="s">
        <v>143</v>
      </c>
      <c r="E215" s="35"/>
      <c r="F215" s="187" t="s">
        <v>965</v>
      </c>
      <c r="G215" s="35"/>
      <c r="H215" s="35"/>
      <c r="I215" s="188"/>
      <c r="J215" s="35"/>
      <c r="K215" s="35"/>
      <c r="L215" s="38"/>
      <c r="M215" s="189"/>
      <c r="N215" s="190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143</v>
      </c>
      <c r="AU215" s="16" t="s">
        <v>84</v>
      </c>
    </row>
    <row r="216" spans="1:65" s="2" customFormat="1" ht="16.5" customHeight="1">
      <c r="A216" s="33"/>
      <c r="B216" s="34"/>
      <c r="C216" s="173" t="s">
        <v>966</v>
      </c>
      <c r="D216" s="173" t="s">
        <v>136</v>
      </c>
      <c r="E216" s="174" t="s">
        <v>967</v>
      </c>
      <c r="F216" s="175" t="s">
        <v>968</v>
      </c>
      <c r="G216" s="176" t="s">
        <v>214</v>
      </c>
      <c r="H216" s="177">
        <v>180</v>
      </c>
      <c r="I216" s="178"/>
      <c r="J216" s="179">
        <f>ROUND(I216*H216,2)</f>
        <v>0</v>
      </c>
      <c r="K216" s="175" t="s">
        <v>140</v>
      </c>
      <c r="L216" s="38"/>
      <c r="M216" s="180" t="s">
        <v>19</v>
      </c>
      <c r="N216" s="181" t="s">
        <v>47</v>
      </c>
      <c r="O216" s="63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4" t="s">
        <v>537</v>
      </c>
      <c r="AT216" s="184" t="s">
        <v>136</v>
      </c>
      <c r="AU216" s="184" t="s">
        <v>84</v>
      </c>
      <c r="AY216" s="16" t="s">
        <v>134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6" t="s">
        <v>84</v>
      </c>
      <c r="BK216" s="185">
        <f>ROUND(I216*H216,2)</f>
        <v>0</v>
      </c>
      <c r="BL216" s="16" t="s">
        <v>537</v>
      </c>
      <c r="BM216" s="184" t="s">
        <v>969</v>
      </c>
    </row>
    <row r="217" spans="1:65" s="2" customFormat="1" ht="11.25">
      <c r="A217" s="33"/>
      <c r="B217" s="34"/>
      <c r="C217" s="35"/>
      <c r="D217" s="186" t="s">
        <v>143</v>
      </c>
      <c r="E217" s="35"/>
      <c r="F217" s="187" t="s">
        <v>970</v>
      </c>
      <c r="G217" s="35"/>
      <c r="H217" s="35"/>
      <c r="I217" s="188"/>
      <c r="J217" s="35"/>
      <c r="K217" s="35"/>
      <c r="L217" s="38"/>
      <c r="M217" s="189"/>
      <c r="N217" s="190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143</v>
      </c>
      <c r="AU217" s="16" t="s">
        <v>84</v>
      </c>
    </row>
    <row r="218" spans="1:65" s="2" customFormat="1" ht="16.5" customHeight="1">
      <c r="A218" s="33"/>
      <c r="B218" s="34"/>
      <c r="C218" s="214" t="s">
        <v>971</v>
      </c>
      <c r="D218" s="214" t="s">
        <v>268</v>
      </c>
      <c r="E218" s="215" t="s">
        <v>972</v>
      </c>
      <c r="F218" s="216" t="s">
        <v>973</v>
      </c>
      <c r="G218" s="217" t="s">
        <v>214</v>
      </c>
      <c r="H218" s="218">
        <v>180</v>
      </c>
      <c r="I218" s="219"/>
      <c r="J218" s="220">
        <f>ROUND(I218*H218,2)</f>
        <v>0</v>
      </c>
      <c r="K218" s="216" t="s">
        <v>140</v>
      </c>
      <c r="L218" s="221"/>
      <c r="M218" s="222" t="s">
        <v>19</v>
      </c>
      <c r="N218" s="223" t="s">
        <v>47</v>
      </c>
      <c r="O218" s="63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4" t="s">
        <v>890</v>
      </c>
      <c r="AT218" s="184" t="s">
        <v>268</v>
      </c>
      <c r="AU218" s="184" t="s">
        <v>84</v>
      </c>
      <c r="AY218" s="16" t="s">
        <v>134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6" t="s">
        <v>84</v>
      </c>
      <c r="BK218" s="185">
        <f>ROUND(I218*H218,2)</f>
        <v>0</v>
      </c>
      <c r="BL218" s="16" t="s">
        <v>537</v>
      </c>
      <c r="BM218" s="184" t="s">
        <v>974</v>
      </c>
    </row>
    <row r="219" spans="1:65" s="2" customFormat="1" ht="21.75" customHeight="1">
      <c r="A219" s="33"/>
      <c r="B219" s="34"/>
      <c r="C219" s="173" t="s">
        <v>975</v>
      </c>
      <c r="D219" s="173" t="s">
        <v>136</v>
      </c>
      <c r="E219" s="174" t="s">
        <v>976</v>
      </c>
      <c r="F219" s="175" t="s">
        <v>977</v>
      </c>
      <c r="G219" s="176" t="s">
        <v>139</v>
      </c>
      <c r="H219" s="177">
        <v>10</v>
      </c>
      <c r="I219" s="178"/>
      <c r="J219" s="179">
        <f>ROUND(I219*H219,2)</f>
        <v>0</v>
      </c>
      <c r="K219" s="175" t="s">
        <v>140</v>
      </c>
      <c r="L219" s="38"/>
      <c r="M219" s="180" t="s">
        <v>19</v>
      </c>
      <c r="N219" s="181" t="s">
        <v>47</v>
      </c>
      <c r="O219" s="63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4" t="s">
        <v>537</v>
      </c>
      <c r="AT219" s="184" t="s">
        <v>136</v>
      </c>
      <c r="AU219" s="184" t="s">
        <v>84</v>
      </c>
      <c r="AY219" s="16" t="s">
        <v>134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6" t="s">
        <v>84</v>
      </c>
      <c r="BK219" s="185">
        <f>ROUND(I219*H219,2)</f>
        <v>0</v>
      </c>
      <c r="BL219" s="16" t="s">
        <v>537</v>
      </c>
      <c r="BM219" s="184" t="s">
        <v>978</v>
      </c>
    </row>
    <row r="220" spans="1:65" s="2" customFormat="1" ht="11.25">
      <c r="A220" s="33"/>
      <c r="B220" s="34"/>
      <c r="C220" s="35"/>
      <c r="D220" s="186" t="s">
        <v>143</v>
      </c>
      <c r="E220" s="35"/>
      <c r="F220" s="187" t="s">
        <v>979</v>
      </c>
      <c r="G220" s="35"/>
      <c r="H220" s="35"/>
      <c r="I220" s="188"/>
      <c r="J220" s="35"/>
      <c r="K220" s="35"/>
      <c r="L220" s="38"/>
      <c r="M220" s="189"/>
      <c r="N220" s="190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143</v>
      </c>
      <c r="AU220" s="16" t="s">
        <v>84</v>
      </c>
    </row>
    <row r="221" spans="1:65" s="2" customFormat="1" ht="24.2" customHeight="1">
      <c r="A221" s="33"/>
      <c r="B221" s="34"/>
      <c r="C221" s="173" t="s">
        <v>980</v>
      </c>
      <c r="D221" s="173" t="s">
        <v>136</v>
      </c>
      <c r="E221" s="174" t="s">
        <v>981</v>
      </c>
      <c r="F221" s="175" t="s">
        <v>982</v>
      </c>
      <c r="G221" s="176" t="s">
        <v>139</v>
      </c>
      <c r="H221" s="177">
        <v>10</v>
      </c>
      <c r="I221" s="178"/>
      <c r="J221" s="179">
        <f>ROUND(I221*H221,2)</f>
        <v>0</v>
      </c>
      <c r="K221" s="175" t="s">
        <v>140</v>
      </c>
      <c r="L221" s="38"/>
      <c r="M221" s="180" t="s">
        <v>19</v>
      </c>
      <c r="N221" s="181" t="s">
        <v>47</v>
      </c>
      <c r="O221" s="63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4" t="s">
        <v>537</v>
      </c>
      <c r="AT221" s="184" t="s">
        <v>136</v>
      </c>
      <c r="AU221" s="184" t="s">
        <v>84</v>
      </c>
      <c r="AY221" s="16" t="s">
        <v>134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6" t="s">
        <v>84</v>
      </c>
      <c r="BK221" s="185">
        <f>ROUND(I221*H221,2)</f>
        <v>0</v>
      </c>
      <c r="BL221" s="16" t="s">
        <v>537</v>
      </c>
      <c r="BM221" s="184" t="s">
        <v>983</v>
      </c>
    </row>
    <row r="222" spans="1:65" s="2" customFormat="1" ht="11.25">
      <c r="A222" s="33"/>
      <c r="B222" s="34"/>
      <c r="C222" s="35"/>
      <c r="D222" s="186" t="s">
        <v>143</v>
      </c>
      <c r="E222" s="35"/>
      <c r="F222" s="187" t="s">
        <v>984</v>
      </c>
      <c r="G222" s="35"/>
      <c r="H222" s="35"/>
      <c r="I222" s="188"/>
      <c r="J222" s="35"/>
      <c r="K222" s="35"/>
      <c r="L222" s="38"/>
      <c r="M222" s="189"/>
      <c r="N222" s="190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143</v>
      </c>
      <c r="AU222" s="16" t="s">
        <v>84</v>
      </c>
    </row>
    <row r="223" spans="1:65" s="2" customFormat="1" ht="16.5" customHeight="1">
      <c r="A223" s="33"/>
      <c r="B223" s="34"/>
      <c r="C223" s="173" t="s">
        <v>985</v>
      </c>
      <c r="D223" s="173" t="s">
        <v>136</v>
      </c>
      <c r="E223" s="174" t="s">
        <v>986</v>
      </c>
      <c r="F223" s="175" t="s">
        <v>987</v>
      </c>
      <c r="G223" s="176" t="s">
        <v>253</v>
      </c>
      <c r="H223" s="177">
        <v>21.12</v>
      </c>
      <c r="I223" s="178"/>
      <c r="J223" s="179">
        <f>ROUND(I223*H223,2)</f>
        <v>0</v>
      </c>
      <c r="K223" s="175" t="s">
        <v>140</v>
      </c>
      <c r="L223" s="38"/>
      <c r="M223" s="180" t="s">
        <v>19</v>
      </c>
      <c r="N223" s="181" t="s">
        <v>47</v>
      </c>
      <c r="O223" s="63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4" t="s">
        <v>141</v>
      </c>
      <c r="AT223" s="184" t="s">
        <v>136</v>
      </c>
      <c r="AU223" s="184" t="s">
        <v>84</v>
      </c>
      <c r="AY223" s="16" t="s">
        <v>134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6" t="s">
        <v>84</v>
      </c>
      <c r="BK223" s="185">
        <f>ROUND(I223*H223,2)</f>
        <v>0</v>
      </c>
      <c r="BL223" s="16" t="s">
        <v>141</v>
      </c>
      <c r="BM223" s="184" t="s">
        <v>988</v>
      </c>
    </row>
    <row r="224" spans="1:65" s="2" customFormat="1" ht="11.25">
      <c r="A224" s="33"/>
      <c r="B224" s="34"/>
      <c r="C224" s="35"/>
      <c r="D224" s="186" t="s">
        <v>143</v>
      </c>
      <c r="E224" s="35"/>
      <c r="F224" s="187" t="s">
        <v>989</v>
      </c>
      <c r="G224" s="35"/>
      <c r="H224" s="35"/>
      <c r="I224" s="188"/>
      <c r="J224" s="35"/>
      <c r="K224" s="35"/>
      <c r="L224" s="38"/>
      <c r="M224" s="189"/>
      <c r="N224" s="190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143</v>
      </c>
      <c r="AU224" s="16" t="s">
        <v>84</v>
      </c>
    </row>
    <row r="225" spans="1:65" s="2" customFormat="1" ht="16.5" customHeight="1">
      <c r="A225" s="33"/>
      <c r="B225" s="34"/>
      <c r="C225" s="173" t="s">
        <v>990</v>
      </c>
      <c r="D225" s="173" t="s">
        <v>136</v>
      </c>
      <c r="E225" s="174" t="s">
        <v>991</v>
      </c>
      <c r="F225" s="175" t="s">
        <v>992</v>
      </c>
      <c r="G225" s="176" t="s">
        <v>253</v>
      </c>
      <c r="H225" s="177">
        <v>422.4</v>
      </c>
      <c r="I225" s="178"/>
      <c r="J225" s="179">
        <f>ROUND(I225*H225,2)</f>
        <v>0</v>
      </c>
      <c r="K225" s="175" t="s">
        <v>140</v>
      </c>
      <c r="L225" s="38"/>
      <c r="M225" s="180" t="s">
        <v>19</v>
      </c>
      <c r="N225" s="181" t="s">
        <v>47</v>
      </c>
      <c r="O225" s="63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4" t="s">
        <v>141</v>
      </c>
      <c r="AT225" s="184" t="s">
        <v>136</v>
      </c>
      <c r="AU225" s="184" t="s">
        <v>84</v>
      </c>
      <c r="AY225" s="16" t="s">
        <v>134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6" t="s">
        <v>84</v>
      </c>
      <c r="BK225" s="185">
        <f>ROUND(I225*H225,2)</f>
        <v>0</v>
      </c>
      <c r="BL225" s="16" t="s">
        <v>141</v>
      </c>
      <c r="BM225" s="184" t="s">
        <v>993</v>
      </c>
    </row>
    <row r="226" spans="1:65" s="2" customFormat="1" ht="11.25">
      <c r="A226" s="33"/>
      <c r="B226" s="34"/>
      <c r="C226" s="35"/>
      <c r="D226" s="186" t="s">
        <v>143</v>
      </c>
      <c r="E226" s="35"/>
      <c r="F226" s="187" t="s">
        <v>994</v>
      </c>
      <c r="G226" s="35"/>
      <c r="H226" s="35"/>
      <c r="I226" s="188"/>
      <c r="J226" s="35"/>
      <c r="K226" s="35"/>
      <c r="L226" s="38"/>
      <c r="M226" s="189"/>
      <c r="N226" s="190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143</v>
      </c>
      <c r="AU226" s="16" t="s">
        <v>84</v>
      </c>
    </row>
    <row r="227" spans="1:65" s="2" customFormat="1" ht="24.2" customHeight="1">
      <c r="A227" s="33"/>
      <c r="B227" s="34"/>
      <c r="C227" s="173" t="s">
        <v>995</v>
      </c>
      <c r="D227" s="173" t="s">
        <v>136</v>
      </c>
      <c r="E227" s="174" t="s">
        <v>996</v>
      </c>
      <c r="F227" s="175" t="s">
        <v>997</v>
      </c>
      <c r="G227" s="176" t="s">
        <v>253</v>
      </c>
      <c r="H227" s="177">
        <v>11.76</v>
      </c>
      <c r="I227" s="178"/>
      <c r="J227" s="179">
        <f>ROUND(I227*H227,2)</f>
        <v>0</v>
      </c>
      <c r="K227" s="175" t="s">
        <v>140</v>
      </c>
      <c r="L227" s="38"/>
      <c r="M227" s="180" t="s">
        <v>19</v>
      </c>
      <c r="N227" s="181" t="s">
        <v>47</v>
      </c>
      <c r="O227" s="63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4" t="s">
        <v>141</v>
      </c>
      <c r="AT227" s="184" t="s">
        <v>136</v>
      </c>
      <c r="AU227" s="184" t="s">
        <v>84</v>
      </c>
      <c r="AY227" s="16" t="s">
        <v>134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6" t="s">
        <v>84</v>
      </c>
      <c r="BK227" s="185">
        <f>ROUND(I227*H227,2)</f>
        <v>0</v>
      </c>
      <c r="BL227" s="16" t="s">
        <v>141</v>
      </c>
      <c r="BM227" s="184" t="s">
        <v>998</v>
      </c>
    </row>
    <row r="228" spans="1:65" s="2" customFormat="1" ht="11.25">
      <c r="A228" s="33"/>
      <c r="B228" s="34"/>
      <c r="C228" s="35"/>
      <c r="D228" s="186" t="s">
        <v>143</v>
      </c>
      <c r="E228" s="35"/>
      <c r="F228" s="187" t="s">
        <v>999</v>
      </c>
      <c r="G228" s="35"/>
      <c r="H228" s="35"/>
      <c r="I228" s="188"/>
      <c r="J228" s="35"/>
      <c r="K228" s="35"/>
      <c r="L228" s="38"/>
      <c r="M228" s="189"/>
      <c r="N228" s="190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143</v>
      </c>
      <c r="AU228" s="16" t="s">
        <v>84</v>
      </c>
    </row>
    <row r="229" spans="1:65" s="2" customFormat="1" ht="24.2" customHeight="1">
      <c r="A229" s="33"/>
      <c r="B229" s="34"/>
      <c r="C229" s="173" t="s">
        <v>1000</v>
      </c>
      <c r="D229" s="173" t="s">
        <v>136</v>
      </c>
      <c r="E229" s="174" t="s">
        <v>1001</v>
      </c>
      <c r="F229" s="175" t="s">
        <v>1002</v>
      </c>
      <c r="G229" s="176" t="s">
        <v>253</v>
      </c>
      <c r="H229" s="177">
        <v>9.36</v>
      </c>
      <c r="I229" s="178"/>
      <c r="J229" s="179">
        <f>ROUND(I229*H229,2)</f>
        <v>0</v>
      </c>
      <c r="K229" s="175" t="s">
        <v>140</v>
      </c>
      <c r="L229" s="38"/>
      <c r="M229" s="180" t="s">
        <v>19</v>
      </c>
      <c r="N229" s="181" t="s">
        <v>47</v>
      </c>
      <c r="O229" s="63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4" t="s">
        <v>141</v>
      </c>
      <c r="AT229" s="184" t="s">
        <v>136</v>
      </c>
      <c r="AU229" s="184" t="s">
        <v>84</v>
      </c>
      <c r="AY229" s="16" t="s">
        <v>134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6" t="s">
        <v>84</v>
      </c>
      <c r="BK229" s="185">
        <f>ROUND(I229*H229,2)</f>
        <v>0</v>
      </c>
      <c r="BL229" s="16" t="s">
        <v>141</v>
      </c>
      <c r="BM229" s="184" t="s">
        <v>1003</v>
      </c>
    </row>
    <row r="230" spans="1:65" s="2" customFormat="1" ht="11.25">
      <c r="A230" s="33"/>
      <c r="B230" s="34"/>
      <c r="C230" s="35"/>
      <c r="D230" s="186" t="s">
        <v>143</v>
      </c>
      <c r="E230" s="35"/>
      <c r="F230" s="187" t="s">
        <v>1004</v>
      </c>
      <c r="G230" s="35"/>
      <c r="H230" s="35"/>
      <c r="I230" s="188"/>
      <c r="J230" s="35"/>
      <c r="K230" s="35"/>
      <c r="L230" s="38"/>
      <c r="M230" s="189"/>
      <c r="N230" s="190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143</v>
      </c>
      <c r="AU230" s="16" t="s">
        <v>84</v>
      </c>
    </row>
    <row r="231" spans="1:65" s="2" customFormat="1" ht="16.5" customHeight="1">
      <c r="A231" s="33"/>
      <c r="B231" s="34"/>
      <c r="C231" s="173" t="s">
        <v>1005</v>
      </c>
      <c r="D231" s="173" t="s">
        <v>136</v>
      </c>
      <c r="E231" s="174" t="s">
        <v>1006</v>
      </c>
      <c r="F231" s="175" t="s">
        <v>1007</v>
      </c>
      <c r="G231" s="176" t="s">
        <v>253</v>
      </c>
      <c r="H231" s="177">
        <v>13.31</v>
      </c>
      <c r="I231" s="178"/>
      <c r="J231" s="179">
        <f>ROUND(I231*H231,2)</f>
        <v>0</v>
      </c>
      <c r="K231" s="175" t="s">
        <v>140</v>
      </c>
      <c r="L231" s="38"/>
      <c r="M231" s="180" t="s">
        <v>19</v>
      </c>
      <c r="N231" s="181" t="s">
        <v>47</v>
      </c>
      <c r="O231" s="63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4" t="s">
        <v>141</v>
      </c>
      <c r="AT231" s="184" t="s">
        <v>136</v>
      </c>
      <c r="AU231" s="184" t="s">
        <v>84</v>
      </c>
      <c r="AY231" s="16" t="s">
        <v>134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6" t="s">
        <v>84</v>
      </c>
      <c r="BK231" s="185">
        <f>ROUND(I231*H231,2)</f>
        <v>0</v>
      </c>
      <c r="BL231" s="16" t="s">
        <v>141</v>
      </c>
      <c r="BM231" s="184" t="s">
        <v>1008</v>
      </c>
    </row>
    <row r="232" spans="1:65" s="2" customFormat="1" ht="11.25">
      <c r="A232" s="33"/>
      <c r="B232" s="34"/>
      <c r="C232" s="35"/>
      <c r="D232" s="186" t="s">
        <v>143</v>
      </c>
      <c r="E232" s="35"/>
      <c r="F232" s="187" t="s">
        <v>1009</v>
      </c>
      <c r="G232" s="35"/>
      <c r="H232" s="35"/>
      <c r="I232" s="188"/>
      <c r="J232" s="35"/>
      <c r="K232" s="35"/>
      <c r="L232" s="38"/>
      <c r="M232" s="189"/>
      <c r="N232" s="190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143</v>
      </c>
      <c r="AU232" s="16" t="s">
        <v>84</v>
      </c>
    </row>
    <row r="233" spans="1:65" s="2" customFormat="1" ht="16.5" customHeight="1">
      <c r="A233" s="33"/>
      <c r="B233" s="34"/>
      <c r="C233" s="214" t="s">
        <v>1010</v>
      </c>
      <c r="D233" s="214" t="s">
        <v>268</v>
      </c>
      <c r="E233" s="215" t="s">
        <v>1011</v>
      </c>
      <c r="F233" s="216" t="s">
        <v>1012</v>
      </c>
      <c r="G233" s="217" t="s">
        <v>1013</v>
      </c>
      <c r="H233" s="229"/>
      <c r="I233" s="219"/>
      <c r="J233" s="220">
        <f>ROUND(I233*H233,2)</f>
        <v>0</v>
      </c>
      <c r="K233" s="216" t="s">
        <v>19</v>
      </c>
      <c r="L233" s="221"/>
      <c r="M233" s="222" t="s">
        <v>19</v>
      </c>
      <c r="N233" s="223" t="s">
        <v>47</v>
      </c>
      <c r="O233" s="63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4" t="s">
        <v>185</v>
      </c>
      <c r="AT233" s="184" t="s">
        <v>268</v>
      </c>
      <c r="AU233" s="184" t="s">
        <v>84</v>
      </c>
      <c r="AY233" s="16" t="s">
        <v>134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6" t="s">
        <v>84</v>
      </c>
      <c r="BK233" s="185">
        <f>ROUND(I233*H233,2)</f>
        <v>0</v>
      </c>
      <c r="BL233" s="16" t="s">
        <v>141</v>
      </c>
      <c r="BM233" s="184" t="s">
        <v>1014</v>
      </c>
    </row>
    <row r="234" spans="1:65" s="2" customFormat="1" ht="21.75" customHeight="1">
      <c r="A234" s="33"/>
      <c r="B234" s="34"/>
      <c r="C234" s="173" t="s">
        <v>1015</v>
      </c>
      <c r="D234" s="173" t="s">
        <v>136</v>
      </c>
      <c r="E234" s="174" t="s">
        <v>1016</v>
      </c>
      <c r="F234" s="175" t="s">
        <v>1017</v>
      </c>
      <c r="G234" s="176" t="s">
        <v>232</v>
      </c>
      <c r="H234" s="177">
        <v>7.83</v>
      </c>
      <c r="I234" s="178"/>
      <c r="J234" s="179">
        <f>ROUND(I234*H234,2)</f>
        <v>0</v>
      </c>
      <c r="K234" s="175" t="s">
        <v>140</v>
      </c>
      <c r="L234" s="38"/>
      <c r="M234" s="180" t="s">
        <v>19</v>
      </c>
      <c r="N234" s="181" t="s">
        <v>47</v>
      </c>
      <c r="O234" s="63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4" t="s">
        <v>141</v>
      </c>
      <c r="AT234" s="184" t="s">
        <v>136</v>
      </c>
      <c r="AU234" s="184" t="s">
        <v>84</v>
      </c>
      <c r="AY234" s="16" t="s">
        <v>134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6" t="s">
        <v>84</v>
      </c>
      <c r="BK234" s="185">
        <f>ROUND(I234*H234,2)</f>
        <v>0</v>
      </c>
      <c r="BL234" s="16" t="s">
        <v>141</v>
      </c>
      <c r="BM234" s="184" t="s">
        <v>1018</v>
      </c>
    </row>
    <row r="235" spans="1:65" s="2" customFormat="1" ht="11.25">
      <c r="A235" s="33"/>
      <c r="B235" s="34"/>
      <c r="C235" s="35"/>
      <c r="D235" s="186" t="s">
        <v>143</v>
      </c>
      <c r="E235" s="35"/>
      <c r="F235" s="187" t="s">
        <v>1019</v>
      </c>
      <c r="G235" s="35"/>
      <c r="H235" s="35"/>
      <c r="I235" s="188"/>
      <c r="J235" s="35"/>
      <c r="K235" s="35"/>
      <c r="L235" s="38"/>
      <c r="M235" s="189"/>
      <c r="N235" s="190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143</v>
      </c>
      <c r="AU235" s="16" t="s">
        <v>84</v>
      </c>
    </row>
    <row r="236" spans="1:65" s="2" customFormat="1" ht="24.2" customHeight="1">
      <c r="A236" s="33"/>
      <c r="B236" s="34"/>
      <c r="C236" s="173" t="s">
        <v>1020</v>
      </c>
      <c r="D236" s="173" t="s">
        <v>136</v>
      </c>
      <c r="E236" s="174" t="s">
        <v>1021</v>
      </c>
      <c r="F236" s="175" t="s">
        <v>1022</v>
      </c>
      <c r="G236" s="176" t="s">
        <v>232</v>
      </c>
      <c r="H236" s="177">
        <v>156.6</v>
      </c>
      <c r="I236" s="178"/>
      <c r="J236" s="179">
        <f>ROUND(I236*H236,2)</f>
        <v>0</v>
      </c>
      <c r="K236" s="175" t="s">
        <v>140</v>
      </c>
      <c r="L236" s="38"/>
      <c r="M236" s="180" t="s">
        <v>19</v>
      </c>
      <c r="N236" s="181" t="s">
        <v>47</v>
      </c>
      <c r="O236" s="63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4" t="s">
        <v>141</v>
      </c>
      <c r="AT236" s="184" t="s">
        <v>136</v>
      </c>
      <c r="AU236" s="184" t="s">
        <v>84</v>
      </c>
      <c r="AY236" s="16" t="s">
        <v>134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6" t="s">
        <v>84</v>
      </c>
      <c r="BK236" s="185">
        <f>ROUND(I236*H236,2)</f>
        <v>0</v>
      </c>
      <c r="BL236" s="16" t="s">
        <v>141</v>
      </c>
      <c r="BM236" s="184" t="s">
        <v>1023</v>
      </c>
    </row>
    <row r="237" spans="1:65" s="2" customFormat="1" ht="11.25">
      <c r="A237" s="33"/>
      <c r="B237" s="34"/>
      <c r="C237" s="35"/>
      <c r="D237" s="186" t="s">
        <v>143</v>
      </c>
      <c r="E237" s="35"/>
      <c r="F237" s="187" t="s">
        <v>1024</v>
      </c>
      <c r="G237" s="35"/>
      <c r="H237" s="35"/>
      <c r="I237" s="188"/>
      <c r="J237" s="35"/>
      <c r="K237" s="35"/>
      <c r="L237" s="38"/>
      <c r="M237" s="189"/>
      <c r="N237" s="190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143</v>
      </c>
      <c r="AU237" s="16" t="s">
        <v>84</v>
      </c>
    </row>
    <row r="238" spans="1:65" s="2" customFormat="1" ht="16.5" customHeight="1">
      <c r="A238" s="33"/>
      <c r="B238" s="34"/>
      <c r="C238" s="173" t="s">
        <v>1025</v>
      </c>
      <c r="D238" s="173" t="s">
        <v>136</v>
      </c>
      <c r="E238" s="174" t="s">
        <v>1026</v>
      </c>
      <c r="F238" s="175" t="s">
        <v>1027</v>
      </c>
      <c r="G238" s="176" t="s">
        <v>1013</v>
      </c>
      <c r="H238" s="230"/>
      <c r="I238" s="178"/>
      <c r="J238" s="179">
        <f>ROUND(I238*H238,2)</f>
        <v>0</v>
      </c>
      <c r="K238" s="175" t="s">
        <v>19</v>
      </c>
      <c r="L238" s="38"/>
      <c r="M238" s="231" t="s">
        <v>19</v>
      </c>
      <c r="N238" s="232" t="s">
        <v>47</v>
      </c>
      <c r="O238" s="227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4" t="s">
        <v>141</v>
      </c>
      <c r="AT238" s="184" t="s">
        <v>136</v>
      </c>
      <c r="AU238" s="184" t="s">
        <v>84</v>
      </c>
      <c r="AY238" s="16" t="s">
        <v>134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6" t="s">
        <v>84</v>
      </c>
      <c r="BK238" s="185">
        <f>ROUND(I238*H238,2)</f>
        <v>0</v>
      </c>
      <c r="BL238" s="16" t="s">
        <v>141</v>
      </c>
      <c r="BM238" s="184" t="s">
        <v>1028</v>
      </c>
    </row>
    <row r="239" spans="1:65" s="2" customFormat="1" ht="6.95" customHeight="1">
      <c r="A239" s="33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38"/>
      <c r="M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  <row r="240" spans="1:65" ht="11.25"/>
  </sheetData>
  <sheetProtection algorithmName="SHA-512" hashValue="m/2Yc59Y46nwlIZgU26ER3bQoM2jGEu2oiuI8nyn0YlpKX9h78CC2OqN70RxoZGK/47OhSg2t6Aa5MMp2jODNA==" saltValue="jNMW2JjViZPpqbZw0ZoE0Q==" spinCount="100000" sheet="1" objects="1" scenarios="1"/>
  <autoFilter ref="C80:K238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300-000000000000}"/>
    <hyperlink ref="F86" r:id="rId2" xr:uid="{00000000-0004-0000-0300-000001000000}"/>
    <hyperlink ref="F88" r:id="rId3" xr:uid="{00000000-0004-0000-0300-000002000000}"/>
    <hyperlink ref="F90" r:id="rId4" xr:uid="{00000000-0004-0000-0300-000003000000}"/>
    <hyperlink ref="F92" r:id="rId5" xr:uid="{00000000-0004-0000-0300-000004000000}"/>
    <hyperlink ref="F94" r:id="rId6" xr:uid="{00000000-0004-0000-0300-000005000000}"/>
    <hyperlink ref="F96" r:id="rId7" xr:uid="{00000000-0004-0000-0300-000006000000}"/>
    <hyperlink ref="F98" r:id="rId8" xr:uid="{00000000-0004-0000-0300-000007000000}"/>
    <hyperlink ref="F100" r:id="rId9" xr:uid="{00000000-0004-0000-0300-000008000000}"/>
    <hyperlink ref="F103" r:id="rId10" xr:uid="{00000000-0004-0000-0300-000009000000}"/>
    <hyperlink ref="F105" r:id="rId11" xr:uid="{00000000-0004-0000-0300-00000A000000}"/>
    <hyperlink ref="F107" r:id="rId12" xr:uid="{00000000-0004-0000-0300-00000B000000}"/>
    <hyperlink ref="F109" r:id="rId13" xr:uid="{00000000-0004-0000-0300-00000C000000}"/>
    <hyperlink ref="F112" r:id="rId14" xr:uid="{00000000-0004-0000-0300-00000D000000}"/>
    <hyperlink ref="F115" r:id="rId15" xr:uid="{00000000-0004-0000-0300-00000E000000}"/>
    <hyperlink ref="F118" r:id="rId16" xr:uid="{00000000-0004-0000-0300-00000F000000}"/>
    <hyperlink ref="F125" r:id="rId17" xr:uid="{00000000-0004-0000-0300-000010000000}"/>
    <hyperlink ref="F131" r:id="rId18" xr:uid="{00000000-0004-0000-0300-000011000000}"/>
    <hyperlink ref="F136" r:id="rId19" xr:uid="{00000000-0004-0000-0300-000012000000}"/>
    <hyperlink ref="F139" r:id="rId20" xr:uid="{00000000-0004-0000-0300-000013000000}"/>
    <hyperlink ref="F142" r:id="rId21" xr:uid="{00000000-0004-0000-0300-000014000000}"/>
    <hyperlink ref="F145" r:id="rId22" xr:uid="{00000000-0004-0000-0300-000015000000}"/>
    <hyperlink ref="F148" r:id="rId23" xr:uid="{00000000-0004-0000-0300-000016000000}"/>
    <hyperlink ref="F151" r:id="rId24" xr:uid="{00000000-0004-0000-0300-000017000000}"/>
    <hyperlink ref="F157" r:id="rId25" xr:uid="{00000000-0004-0000-0300-000018000000}"/>
    <hyperlink ref="F160" r:id="rId26" xr:uid="{00000000-0004-0000-0300-000019000000}"/>
    <hyperlink ref="F163" r:id="rId27" xr:uid="{00000000-0004-0000-0300-00001A000000}"/>
    <hyperlink ref="F165" r:id="rId28" xr:uid="{00000000-0004-0000-0300-00001B000000}"/>
    <hyperlink ref="F167" r:id="rId29" xr:uid="{00000000-0004-0000-0300-00001C000000}"/>
    <hyperlink ref="F169" r:id="rId30" xr:uid="{00000000-0004-0000-0300-00001D000000}"/>
    <hyperlink ref="F171" r:id="rId31" xr:uid="{00000000-0004-0000-0300-00001E000000}"/>
    <hyperlink ref="F173" r:id="rId32" xr:uid="{00000000-0004-0000-0300-00001F000000}"/>
    <hyperlink ref="F175" r:id="rId33" xr:uid="{00000000-0004-0000-0300-000020000000}"/>
    <hyperlink ref="F177" r:id="rId34" xr:uid="{00000000-0004-0000-0300-000021000000}"/>
    <hyperlink ref="F179" r:id="rId35" xr:uid="{00000000-0004-0000-0300-000022000000}"/>
    <hyperlink ref="F181" r:id="rId36" xr:uid="{00000000-0004-0000-0300-000023000000}"/>
    <hyperlink ref="F183" r:id="rId37" xr:uid="{00000000-0004-0000-0300-000024000000}"/>
    <hyperlink ref="F185" r:id="rId38" xr:uid="{00000000-0004-0000-0300-000025000000}"/>
    <hyperlink ref="F188" r:id="rId39" xr:uid="{00000000-0004-0000-0300-000026000000}"/>
    <hyperlink ref="F191" r:id="rId40" xr:uid="{00000000-0004-0000-0300-000027000000}"/>
    <hyperlink ref="F193" r:id="rId41" xr:uid="{00000000-0004-0000-0300-000028000000}"/>
    <hyperlink ref="F195" r:id="rId42" xr:uid="{00000000-0004-0000-0300-000029000000}"/>
    <hyperlink ref="F197" r:id="rId43" xr:uid="{00000000-0004-0000-0300-00002A000000}"/>
    <hyperlink ref="F199" r:id="rId44" xr:uid="{00000000-0004-0000-0300-00002B000000}"/>
    <hyperlink ref="F201" r:id="rId45" xr:uid="{00000000-0004-0000-0300-00002C000000}"/>
    <hyperlink ref="F203" r:id="rId46" xr:uid="{00000000-0004-0000-0300-00002D000000}"/>
    <hyperlink ref="F206" r:id="rId47" xr:uid="{00000000-0004-0000-0300-00002E000000}"/>
    <hyperlink ref="F208" r:id="rId48" xr:uid="{00000000-0004-0000-0300-00002F000000}"/>
    <hyperlink ref="F211" r:id="rId49" xr:uid="{00000000-0004-0000-0300-000030000000}"/>
    <hyperlink ref="F213" r:id="rId50" xr:uid="{00000000-0004-0000-0300-000031000000}"/>
    <hyperlink ref="F215" r:id="rId51" xr:uid="{00000000-0004-0000-0300-000032000000}"/>
    <hyperlink ref="F217" r:id="rId52" xr:uid="{00000000-0004-0000-0300-000033000000}"/>
    <hyperlink ref="F220" r:id="rId53" xr:uid="{00000000-0004-0000-0300-000034000000}"/>
    <hyperlink ref="F222" r:id="rId54" xr:uid="{00000000-0004-0000-0300-000035000000}"/>
    <hyperlink ref="F224" r:id="rId55" xr:uid="{00000000-0004-0000-0300-000036000000}"/>
    <hyperlink ref="F226" r:id="rId56" xr:uid="{00000000-0004-0000-0300-000037000000}"/>
    <hyperlink ref="F228" r:id="rId57" xr:uid="{00000000-0004-0000-0300-000038000000}"/>
    <hyperlink ref="F230" r:id="rId58" xr:uid="{00000000-0004-0000-0300-000039000000}"/>
    <hyperlink ref="F232" r:id="rId59" xr:uid="{00000000-0004-0000-0300-00003A000000}"/>
    <hyperlink ref="F235" r:id="rId60" xr:uid="{00000000-0004-0000-0300-00003B000000}"/>
    <hyperlink ref="F237" r:id="rId61" xr:uid="{00000000-0004-0000-0300-00003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2:BM112"/>
  <sheetViews>
    <sheetView showGridLines="0" tabSelected="1" topLeftCell="A73" workbookViewId="0">
      <selection activeCell="I98" sqref="I9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3.1640625" customWidth="1"/>
    <col min="44" max="62" width="9.33203125" style="1" hidden="1" customWidth="1"/>
    <col min="63" max="63" width="9.1640625" style="1" hidden="1" customWidth="1"/>
    <col min="64" max="64" width="11.1640625" style="1" hidden="1" customWidth="1"/>
    <col min="65" max="65" width="11.83203125" style="1" hidden="1" customWidth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86</v>
      </c>
    </row>
    <row r="4" spans="1:46" s="1" customFormat="1" ht="24.95" hidden="1" customHeight="1">
      <c r="B4" s="19"/>
      <c r="D4" s="103" t="s">
        <v>102</v>
      </c>
      <c r="L4" s="19"/>
      <c r="M4" s="104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05" t="s">
        <v>16</v>
      </c>
      <c r="L6" s="19"/>
    </row>
    <row r="7" spans="1:46" s="1" customFormat="1" ht="16.5" hidden="1" customHeight="1">
      <c r="B7" s="19"/>
      <c r="E7" s="289" t="str">
        <f>'Rekapitulace stavby'!K6</f>
        <v>Rekonstrukce zastávky a nový přechod pro chodce v ul. Sochorova</v>
      </c>
      <c r="F7" s="290"/>
      <c r="G7" s="290"/>
      <c r="H7" s="290"/>
      <c r="L7" s="19"/>
    </row>
    <row r="8" spans="1:46" s="2" customFormat="1" ht="12" hidden="1" customHeight="1">
      <c r="A8" s="33"/>
      <c r="B8" s="38"/>
      <c r="C8" s="33"/>
      <c r="D8" s="105" t="s">
        <v>106</v>
      </c>
      <c r="E8" s="33"/>
      <c r="F8" s="33"/>
      <c r="G8" s="33"/>
      <c r="H8" s="33"/>
      <c r="I8" s="33"/>
      <c r="J8" s="33"/>
      <c r="K8" s="33"/>
      <c r="L8" s="10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1" t="s">
        <v>1029</v>
      </c>
      <c r="F9" s="292"/>
      <c r="G9" s="292"/>
      <c r="H9" s="292"/>
      <c r="I9" s="33"/>
      <c r="J9" s="33"/>
      <c r="K9" s="33"/>
      <c r="L9" s="10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5" t="s">
        <v>18</v>
      </c>
      <c r="E11" s="33"/>
      <c r="F11" s="107" t="s">
        <v>19</v>
      </c>
      <c r="G11" s="33"/>
      <c r="H11" s="33"/>
      <c r="I11" s="105" t="s">
        <v>20</v>
      </c>
      <c r="J11" s="107" t="s">
        <v>19</v>
      </c>
      <c r="K11" s="33"/>
      <c r="L11" s="10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5" t="s">
        <v>21</v>
      </c>
      <c r="E12" s="33"/>
      <c r="F12" s="107" t="s">
        <v>22</v>
      </c>
      <c r="G12" s="33"/>
      <c r="H12" s="33"/>
      <c r="I12" s="105" t="s">
        <v>23</v>
      </c>
      <c r="J12" s="108" t="str">
        <f>'Rekapitulace stavby'!AN8</f>
        <v>11. 2. 2026</v>
      </c>
      <c r="K12" s="33"/>
      <c r="L12" s="10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5" t="s">
        <v>25</v>
      </c>
      <c r="E14" s="33"/>
      <c r="F14" s="33"/>
      <c r="G14" s="33"/>
      <c r="H14" s="33"/>
      <c r="I14" s="105" t="s">
        <v>26</v>
      </c>
      <c r="J14" s="107" t="s">
        <v>27</v>
      </c>
      <c r="K14" s="33"/>
      <c r="L14" s="10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7" t="s">
        <v>28</v>
      </c>
      <c r="F15" s="33"/>
      <c r="G15" s="33"/>
      <c r="H15" s="33"/>
      <c r="I15" s="105" t="s">
        <v>29</v>
      </c>
      <c r="J15" s="107" t="s">
        <v>30</v>
      </c>
      <c r="K15" s="33"/>
      <c r="L15" s="10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5" t="s">
        <v>31</v>
      </c>
      <c r="E17" s="33"/>
      <c r="F17" s="33"/>
      <c r="G17" s="33"/>
      <c r="H17" s="33"/>
      <c r="I17" s="105" t="s">
        <v>26</v>
      </c>
      <c r="J17" s="29" t="str">
        <f>'Rekapitulace stavby'!AN13</f>
        <v>Vyplň údaj</v>
      </c>
      <c r="K17" s="33"/>
      <c r="L17" s="10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05" t="s">
        <v>29</v>
      </c>
      <c r="J18" s="29" t="str">
        <f>'Rekapitulace stavby'!AN14</f>
        <v>Vyplň údaj</v>
      </c>
      <c r="K18" s="33"/>
      <c r="L18" s="10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5" t="s">
        <v>33</v>
      </c>
      <c r="E20" s="33"/>
      <c r="F20" s="33"/>
      <c r="G20" s="33"/>
      <c r="H20" s="33"/>
      <c r="I20" s="105" t="s">
        <v>26</v>
      </c>
      <c r="J20" s="107" t="s">
        <v>34</v>
      </c>
      <c r="K20" s="33"/>
      <c r="L20" s="10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7" t="s">
        <v>35</v>
      </c>
      <c r="F21" s="33"/>
      <c r="G21" s="33"/>
      <c r="H21" s="33"/>
      <c r="I21" s="105" t="s">
        <v>29</v>
      </c>
      <c r="J21" s="107" t="s">
        <v>36</v>
      </c>
      <c r="K21" s="33"/>
      <c r="L21" s="10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5" t="s">
        <v>38</v>
      </c>
      <c r="E23" s="33"/>
      <c r="F23" s="33"/>
      <c r="G23" s="33"/>
      <c r="H23" s="33"/>
      <c r="I23" s="105" t="s">
        <v>26</v>
      </c>
      <c r="J23" s="107" t="s">
        <v>19</v>
      </c>
      <c r="K23" s="33"/>
      <c r="L23" s="10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7" t="s">
        <v>39</v>
      </c>
      <c r="F24" s="33"/>
      <c r="G24" s="33"/>
      <c r="H24" s="33"/>
      <c r="I24" s="105" t="s">
        <v>29</v>
      </c>
      <c r="J24" s="107" t="s">
        <v>19</v>
      </c>
      <c r="K24" s="33"/>
      <c r="L24" s="10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5" t="s">
        <v>40</v>
      </c>
      <c r="E26" s="33"/>
      <c r="F26" s="33"/>
      <c r="G26" s="33"/>
      <c r="H26" s="33"/>
      <c r="I26" s="33"/>
      <c r="J26" s="33"/>
      <c r="K26" s="33"/>
      <c r="L26" s="10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9"/>
      <c r="B27" s="110"/>
      <c r="C27" s="109"/>
      <c r="D27" s="109"/>
      <c r="E27" s="295" t="s">
        <v>19</v>
      </c>
      <c r="F27" s="295"/>
      <c r="G27" s="295"/>
      <c r="H27" s="29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10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3" t="s">
        <v>42</v>
      </c>
      <c r="E30" s="33"/>
      <c r="F30" s="33"/>
      <c r="G30" s="33"/>
      <c r="H30" s="33"/>
      <c r="I30" s="33"/>
      <c r="J30" s="114">
        <f>ROUND(J83, 2)</f>
        <v>0</v>
      </c>
      <c r="K30" s="33"/>
      <c r="L30" s="10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10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5" t="s">
        <v>44</v>
      </c>
      <c r="G32" s="33"/>
      <c r="H32" s="33"/>
      <c r="I32" s="115" t="s">
        <v>43</v>
      </c>
      <c r="J32" s="115" t="s">
        <v>45</v>
      </c>
      <c r="K32" s="33"/>
      <c r="L32" s="10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6" t="s">
        <v>46</v>
      </c>
      <c r="E33" s="105" t="s">
        <v>47</v>
      </c>
      <c r="F33" s="117">
        <f>ROUND((SUM(BE83:BE103)),  2)</f>
        <v>0</v>
      </c>
      <c r="G33" s="33"/>
      <c r="H33" s="33"/>
      <c r="I33" s="118">
        <v>0.21</v>
      </c>
      <c r="J33" s="117">
        <f>ROUND(((SUM(BE83:BE103))*I33),  2)</f>
        <v>0</v>
      </c>
      <c r="K33" s="33"/>
      <c r="L33" s="10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5" t="s">
        <v>48</v>
      </c>
      <c r="F34" s="117">
        <f>ROUND((SUM(BF83:BF103)),  2)</f>
        <v>0</v>
      </c>
      <c r="G34" s="33"/>
      <c r="H34" s="33"/>
      <c r="I34" s="118">
        <v>0.12</v>
      </c>
      <c r="J34" s="117">
        <f>ROUND(((SUM(BF83:BF103))*I34),  2)</f>
        <v>0</v>
      </c>
      <c r="K34" s="33"/>
      <c r="L34" s="10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5" t="s">
        <v>49</v>
      </c>
      <c r="F35" s="117">
        <f>ROUND((SUM(BG83:BG103)),  2)</f>
        <v>0</v>
      </c>
      <c r="G35" s="33"/>
      <c r="H35" s="33"/>
      <c r="I35" s="118">
        <v>0.21</v>
      </c>
      <c r="J35" s="117">
        <f>0</f>
        <v>0</v>
      </c>
      <c r="K35" s="33"/>
      <c r="L35" s="10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5" t="s">
        <v>50</v>
      </c>
      <c r="F36" s="117">
        <f>ROUND((SUM(BH83:BH103)),  2)</f>
        <v>0</v>
      </c>
      <c r="G36" s="33"/>
      <c r="H36" s="33"/>
      <c r="I36" s="118">
        <v>0.12</v>
      </c>
      <c r="J36" s="117">
        <f>0</f>
        <v>0</v>
      </c>
      <c r="K36" s="33"/>
      <c r="L36" s="10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5" t="s">
        <v>51</v>
      </c>
      <c r="F37" s="117">
        <f>ROUND((SUM(BI83:BI103)),  2)</f>
        <v>0</v>
      </c>
      <c r="G37" s="33"/>
      <c r="H37" s="33"/>
      <c r="I37" s="118">
        <v>0</v>
      </c>
      <c r="J37" s="117">
        <f>0</f>
        <v>0</v>
      </c>
      <c r="K37" s="33"/>
      <c r="L37" s="10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customHeight="1">
      <c r="A44" s="33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108</v>
      </c>
      <c r="D45" s="35"/>
      <c r="E45" s="35"/>
      <c r="F45" s="35"/>
      <c r="G45" s="35"/>
      <c r="H45" s="35"/>
      <c r="I45" s="35"/>
      <c r="J45" s="35"/>
      <c r="K45" s="35"/>
      <c r="L45" s="10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96" t="str">
        <f>E7</f>
        <v>Rekonstrukce zastávky a nový přechod pro chodce v ul. Sochorova</v>
      </c>
      <c r="F48" s="297"/>
      <c r="G48" s="297"/>
      <c r="H48" s="297"/>
      <c r="I48" s="35"/>
      <c r="J48" s="35"/>
      <c r="K48" s="35"/>
      <c r="L48" s="10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106</v>
      </c>
      <c r="D49" s="35"/>
      <c r="E49" s="35"/>
      <c r="F49" s="35"/>
      <c r="G49" s="35"/>
      <c r="H49" s="35"/>
      <c r="I49" s="35"/>
      <c r="J49" s="35"/>
      <c r="K49" s="35"/>
      <c r="L49" s="10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9" t="str">
        <f>E9</f>
        <v>VON - Vedlejší a ostatní náklady</v>
      </c>
      <c r="F50" s="298"/>
      <c r="G50" s="298"/>
      <c r="H50" s="298"/>
      <c r="I50" s="35"/>
      <c r="J50" s="35"/>
      <c r="K50" s="35"/>
      <c r="L50" s="10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11. 2. 2026</v>
      </c>
      <c r="K52" s="35"/>
      <c r="L52" s="10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STATUTÁRNÍ MĚSTO TEPLICE</v>
      </c>
      <c r="G54" s="35"/>
      <c r="H54" s="35"/>
      <c r="I54" s="28" t="s">
        <v>33</v>
      </c>
      <c r="J54" s="31" t="str">
        <f>E21</f>
        <v>PROJEKTY CHLADNÝ s.r.o.</v>
      </c>
      <c r="K54" s="35"/>
      <c r="L54" s="10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Jaroslav liška</v>
      </c>
      <c r="K55" s="35"/>
      <c r="L55" s="10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3" t="s">
        <v>74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111</v>
      </c>
    </row>
    <row r="60" spans="1:47" s="9" customFormat="1" ht="24.95" customHeight="1">
      <c r="B60" s="134"/>
      <c r="C60" s="135"/>
      <c r="D60" s="136" t="s">
        <v>1030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1031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1032</v>
      </c>
      <c r="E62" s="143"/>
      <c r="F62" s="143"/>
      <c r="G62" s="143"/>
      <c r="H62" s="143"/>
      <c r="I62" s="143"/>
      <c r="J62" s="144">
        <f>J95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1033</v>
      </c>
      <c r="E63" s="143"/>
      <c r="F63" s="143"/>
      <c r="G63" s="143"/>
      <c r="H63" s="143"/>
      <c r="I63" s="143"/>
      <c r="J63" s="144">
        <f>J101</f>
        <v>0</v>
      </c>
      <c r="K63" s="141"/>
      <c r="L63" s="145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6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6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6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119</v>
      </c>
      <c r="D70" s="35"/>
      <c r="E70" s="35"/>
      <c r="F70" s="35"/>
      <c r="G70" s="35"/>
      <c r="H70" s="35"/>
      <c r="I70" s="35"/>
      <c r="J70" s="35"/>
      <c r="K70" s="35"/>
      <c r="L70" s="106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6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6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96" t="str">
        <f>E7</f>
        <v>Rekonstrukce zastávky a nový přechod pro chodce v ul. Sochorova</v>
      </c>
      <c r="F73" s="297"/>
      <c r="G73" s="297"/>
      <c r="H73" s="297"/>
      <c r="I73" s="35"/>
      <c r="J73" s="35"/>
      <c r="K73" s="35"/>
      <c r="L73" s="10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106</v>
      </c>
      <c r="D74" s="35"/>
      <c r="E74" s="35"/>
      <c r="F74" s="35"/>
      <c r="G74" s="35"/>
      <c r="H74" s="35"/>
      <c r="I74" s="35"/>
      <c r="J74" s="35"/>
      <c r="K74" s="35"/>
      <c r="L74" s="10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49" t="str">
        <f>E9</f>
        <v>VON - Vedlejší a ostatní náklady</v>
      </c>
      <c r="F75" s="298"/>
      <c r="G75" s="298"/>
      <c r="H75" s="298"/>
      <c r="I75" s="35"/>
      <c r="J75" s="35"/>
      <c r="K75" s="35"/>
      <c r="L75" s="106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11. 2. 2026</v>
      </c>
      <c r="K77" s="35"/>
      <c r="L77" s="10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5.7" customHeight="1">
      <c r="A79" s="33"/>
      <c r="B79" s="34"/>
      <c r="C79" s="28" t="s">
        <v>25</v>
      </c>
      <c r="D79" s="35"/>
      <c r="E79" s="35"/>
      <c r="F79" s="26" t="str">
        <f>E15</f>
        <v>STATUTÁRNÍ MĚSTO TEPLICE</v>
      </c>
      <c r="G79" s="35"/>
      <c r="H79" s="35"/>
      <c r="I79" s="28" t="s">
        <v>33</v>
      </c>
      <c r="J79" s="31" t="str">
        <f>E21</f>
        <v>PROJEKTY CHLADNÝ s.r.o.</v>
      </c>
      <c r="K79" s="35"/>
      <c r="L79" s="10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31</v>
      </c>
      <c r="D80" s="35"/>
      <c r="E80" s="35"/>
      <c r="F80" s="26" t="str">
        <f>IF(E18="","",E18)</f>
        <v>Vyplň údaj</v>
      </c>
      <c r="G80" s="35"/>
      <c r="H80" s="35"/>
      <c r="I80" s="28" t="s">
        <v>38</v>
      </c>
      <c r="J80" s="31" t="str">
        <f>E24</f>
        <v>Ing. Jaroslav liška</v>
      </c>
      <c r="K80" s="35"/>
      <c r="L80" s="10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46"/>
      <c r="B82" s="147"/>
      <c r="C82" s="148" t="s">
        <v>120</v>
      </c>
      <c r="D82" s="149" t="s">
        <v>61</v>
      </c>
      <c r="E82" s="149" t="s">
        <v>57</v>
      </c>
      <c r="F82" s="149" t="s">
        <v>58</v>
      </c>
      <c r="G82" s="149" t="s">
        <v>121</v>
      </c>
      <c r="H82" s="149" t="s">
        <v>122</v>
      </c>
      <c r="I82" s="149" t="s">
        <v>123</v>
      </c>
      <c r="J82" s="149" t="s">
        <v>110</v>
      </c>
      <c r="K82" s="150" t="s">
        <v>124</v>
      </c>
      <c r="L82" s="151"/>
      <c r="M82" s="67" t="s">
        <v>19</v>
      </c>
      <c r="N82" s="68" t="s">
        <v>46</v>
      </c>
      <c r="O82" s="68" t="s">
        <v>125</v>
      </c>
      <c r="P82" s="68" t="s">
        <v>126</v>
      </c>
      <c r="Q82" s="68" t="s">
        <v>127</v>
      </c>
      <c r="R82" s="68" t="s">
        <v>128</v>
      </c>
      <c r="S82" s="68" t="s">
        <v>129</v>
      </c>
      <c r="T82" s="69" t="s">
        <v>130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3"/>
      <c r="B83" s="34"/>
      <c r="C83" s="74" t="s">
        <v>131</v>
      </c>
      <c r="D83" s="35"/>
      <c r="E83" s="35"/>
      <c r="F83" s="35"/>
      <c r="G83" s="35"/>
      <c r="H83" s="35"/>
      <c r="I83" s="35"/>
      <c r="J83" s="152">
        <f>BK83</f>
        <v>0</v>
      </c>
      <c r="K83" s="35"/>
      <c r="L83" s="38"/>
      <c r="M83" s="70"/>
      <c r="N83" s="153"/>
      <c r="O83" s="71"/>
      <c r="P83" s="154">
        <f>P84</f>
        <v>0</v>
      </c>
      <c r="Q83" s="71"/>
      <c r="R83" s="154">
        <f>R84</f>
        <v>0</v>
      </c>
      <c r="S83" s="71"/>
      <c r="T83" s="155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75</v>
      </c>
      <c r="AU83" s="16" t="s">
        <v>111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75</v>
      </c>
      <c r="E84" s="160" t="s">
        <v>1034</v>
      </c>
      <c r="F84" s="160" t="s">
        <v>1035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P85+P95+P101</f>
        <v>0</v>
      </c>
      <c r="Q84" s="165"/>
      <c r="R84" s="166">
        <f>R85+R95+R101</f>
        <v>0</v>
      </c>
      <c r="S84" s="165"/>
      <c r="T84" s="167">
        <f>T85+T95+T101</f>
        <v>0</v>
      </c>
      <c r="AR84" s="168" t="s">
        <v>166</v>
      </c>
      <c r="AT84" s="169" t="s">
        <v>75</v>
      </c>
      <c r="AU84" s="169" t="s">
        <v>76</v>
      </c>
      <c r="AY84" s="168" t="s">
        <v>134</v>
      </c>
      <c r="BK84" s="170">
        <f>BK85+BK95+BK101</f>
        <v>0</v>
      </c>
    </row>
    <row r="85" spans="1:65" s="12" customFormat="1" ht="22.9" customHeight="1">
      <c r="B85" s="157"/>
      <c r="C85" s="158"/>
      <c r="D85" s="159" t="s">
        <v>75</v>
      </c>
      <c r="E85" s="171" t="s">
        <v>1036</v>
      </c>
      <c r="F85" s="171" t="s">
        <v>1037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SUM(P86:P94)</f>
        <v>0</v>
      </c>
      <c r="Q85" s="165"/>
      <c r="R85" s="166">
        <f>SUM(R86:R94)</f>
        <v>0</v>
      </c>
      <c r="S85" s="165"/>
      <c r="T85" s="167">
        <f>SUM(T86:T94)</f>
        <v>0</v>
      </c>
      <c r="AR85" s="168" t="s">
        <v>166</v>
      </c>
      <c r="AT85" s="169" t="s">
        <v>75</v>
      </c>
      <c r="AU85" s="169" t="s">
        <v>84</v>
      </c>
      <c r="AY85" s="168" t="s">
        <v>134</v>
      </c>
      <c r="BK85" s="170">
        <f>SUM(BK86:BK94)</f>
        <v>0</v>
      </c>
    </row>
    <row r="86" spans="1:65" s="2" customFormat="1" ht="16.5" customHeight="1">
      <c r="A86" s="33"/>
      <c r="B86" s="34"/>
      <c r="C86" s="173" t="s">
        <v>84</v>
      </c>
      <c r="D86" s="173" t="s">
        <v>136</v>
      </c>
      <c r="E86" s="174" t="s">
        <v>1038</v>
      </c>
      <c r="F86" s="175" t="s">
        <v>1039</v>
      </c>
      <c r="G86" s="176" t="s">
        <v>629</v>
      </c>
      <c r="H86" s="177">
        <v>1</v>
      </c>
      <c r="I86" s="178"/>
      <c r="J86" s="179">
        <f>ROUND(I86*H86,2)</f>
        <v>0</v>
      </c>
      <c r="K86" s="175" t="s">
        <v>140</v>
      </c>
      <c r="L86" s="38"/>
      <c r="M86" s="180" t="s">
        <v>19</v>
      </c>
      <c r="N86" s="181" t="s">
        <v>47</v>
      </c>
      <c r="O86" s="63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4" t="s">
        <v>1040</v>
      </c>
      <c r="AT86" s="184" t="s">
        <v>136</v>
      </c>
      <c r="AU86" s="184" t="s">
        <v>86</v>
      </c>
      <c r="AY86" s="16" t="s">
        <v>134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6" t="s">
        <v>84</v>
      </c>
      <c r="BK86" s="185">
        <f>ROUND(I86*H86,2)</f>
        <v>0</v>
      </c>
      <c r="BL86" s="16" t="s">
        <v>1040</v>
      </c>
      <c r="BM86" s="184" t="s">
        <v>1041</v>
      </c>
    </row>
    <row r="87" spans="1:65" s="2" customFormat="1" ht="11.25">
      <c r="A87" s="33"/>
      <c r="B87" s="34"/>
      <c r="C87" s="35"/>
      <c r="D87" s="186" t="s">
        <v>143</v>
      </c>
      <c r="E87" s="35"/>
      <c r="F87" s="187" t="s">
        <v>1042</v>
      </c>
      <c r="G87" s="35"/>
      <c r="H87" s="35"/>
      <c r="I87" s="188"/>
      <c r="J87" s="35"/>
      <c r="K87" s="35"/>
      <c r="L87" s="38"/>
      <c r="M87" s="189"/>
      <c r="N87" s="190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143</v>
      </c>
      <c r="AU87" s="16" t="s">
        <v>86</v>
      </c>
    </row>
    <row r="88" spans="1:65" s="2" customFormat="1" ht="16.5" customHeight="1">
      <c r="A88" s="33"/>
      <c r="B88" s="34"/>
      <c r="C88" s="173" t="s">
        <v>86</v>
      </c>
      <c r="D88" s="173" t="s">
        <v>136</v>
      </c>
      <c r="E88" s="174" t="s">
        <v>1043</v>
      </c>
      <c r="F88" s="175" t="s">
        <v>1044</v>
      </c>
      <c r="G88" s="176" t="s">
        <v>629</v>
      </c>
      <c r="H88" s="177">
        <v>1</v>
      </c>
      <c r="I88" s="178"/>
      <c r="J88" s="179">
        <f>ROUND(I88*H88,2)</f>
        <v>0</v>
      </c>
      <c r="K88" s="175" t="s">
        <v>140</v>
      </c>
      <c r="L88" s="38"/>
      <c r="M88" s="180" t="s">
        <v>19</v>
      </c>
      <c r="N88" s="181" t="s">
        <v>47</v>
      </c>
      <c r="O88" s="63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4" t="s">
        <v>1040</v>
      </c>
      <c r="AT88" s="184" t="s">
        <v>136</v>
      </c>
      <c r="AU88" s="184" t="s">
        <v>86</v>
      </c>
      <c r="AY88" s="16" t="s">
        <v>134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6" t="s">
        <v>84</v>
      </c>
      <c r="BK88" s="185">
        <f>ROUND(I88*H88,2)</f>
        <v>0</v>
      </c>
      <c r="BL88" s="16" t="s">
        <v>1040</v>
      </c>
      <c r="BM88" s="184" t="s">
        <v>1045</v>
      </c>
    </row>
    <row r="89" spans="1:65" s="2" customFormat="1" ht="11.25">
      <c r="A89" s="33"/>
      <c r="B89" s="34"/>
      <c r="C89" s="35"/>
      <c r="D89" s="186" t="s">
        <v>143</v>
      </c>
      <c r="E89" s="35"/>
      <c r="F89" s="187" t="s">
        <v>1046</v>
      </c>
      <c r="G89" s="35"/>
      <c r="H89" s="35"/>
      <c r="I89" s="188"/>
      <c r="J89" s="35"/>
      <c r="K89" s="35"/>
      <c r="L89" s="38"/>
      <c r="M89" s="189"/>
      <c r="N89" s="190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143</v>
      </c>
      <c r="AU89" s="16" t="s">
        <v>86</v>
      </c>
    </row>
    <row r="90" spans="1:65" s="2" customFormat="1" ht="87.75">
      <c r="A90" s="33"/>
      <c r="B90" s="34"/>
      <c r="C90" s="35"/>
      <c r="D90" s="193" t="s">
        <v>287</v>
      </c>
      <c r="E90" s="35"/>
      <c r="F90" s="224" t="s">
        <v>1047</v>
      </c>
      <c r="G90" s="35"/>
      <c r="H90" s="35"/>
      <c r="I90" s="188"/>
      <c r="J90" s="35"/>
      <c r="K90" s="35"/>
      <c r="L90" s="38"/>
      <c r="M90" s="189"/>
      <c r="N90" s="19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287</v>
      </c>
      <c r="AU90" s="16" t="s">
        <v>86</v>
      </c>
    </row>
    <row r="91" spans="1:65" s="2" customFormat="1" ht="16.5" customHeight="1">
      <c r="A91" s="33"/>
      <c r="B91" s="34"/>
      <c r="C91" s="173" t="s">
        <v>155</v>
      </c>
      <c r="D91" s="173" t="s">
        <v>136</v>
      </c>
      <c r="E91" s="174" t="s">
        <v>1048</v>
      </c>
      <c r="F91" s="175" t="s">
        <v>1049</v>
      </c>
      <c r="G91" s="176" t="s">
        <v>629</v>
      </c>
      <c r="H91" s="177">
        <v>1</v>
      </c>
      <c r="I91" s="178"/>
      <c r="J91" s="179">
        <f>ROUND(I91*H91,2)</f>
        <v>0</v>
      </c>
      <c r="K91" s="175" t="s">
        <v>140</v>
      </c>
      <c r="L91" s="38"/>
      <c r="M91" s="180" t="s">
        <v>19</v>
      </c>
      <c r="N91" s="181" t="s">
        <v>47</v>
      </c>
      <c r="O91" s="63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4" t="s">
        <v>1040</v>
      </c>
      <c r="AT91" s="184" t="s">
        <v>136</v>
      </c>
      <c r="AU91" s="184" t="s">
        <v>86</v>
      </c>
      <c r="AY91" s="16" t="s">
        <v>134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84</v>
      </c>
      <c r="BK91" s="185">
        <f>ROUND(I91*H91,2)</f>
        <v>0</v>
      </c>
      <c r="BL91" s="16" t="s">
        <v>1040</v>
      </c>
      <c r="BM91" s="184" t="s">
        <v>1050</v>
      </c>
    </row>
    <row r="92" spans="1:65" s="2" customFormat="1" ht="11.25">
      <c r="A92" s="33"/>
      <c r="B92" s="34"/>
      <c r="C92" s="35"/>
      <c r="D92" s="186" t="s">
        <v>143</v>
      </c>
      <c r="E92" s="35"/>
      <c r="F92" s="187" t="s">
        <v>1051</v>
      </c>
      <c r="G92" s="35"/>
      <c r="H92" s="35"/>
      <c r="I92" s="188"/>
      <c r="J92" s="35"/>
      <c r="K92" s="35"/>
      <c r="L92" s="38"/>
      <c r="M92" s="189"/>
      <c r="N92" s="190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143</v>
      </c>
      <c r="AU92" s="16" t="s">
        <v>86</v>
      </c>
    </row>
    <row r="93" spans="1:65" s="2" customFormat="1" ht="16.5" customHeight="1">
      <c r="A93" s="33"/>
      <c r="B93" s="34"/>
      <c r="C93" s="173" t="s">
        <v>141</v>
      </c>
      <c r="D93" s="173" t="s">
        <v>136</v>
      </c>
      <c r="E93" s="174">
        <v>12403000</v>
      </c>
      <c r="F93" s="175" t="s">
        <v>1078</v>
      </c>
      <c r="G93" s="176" t="s">
        <v>629</v>
      </c>
      <c r="H93" s="177">
        <v>1</v>
      </c>
      <c r="I93" s="178"/>
      <c r="J93" s="179">
        <f>ROUND(I93*H93,2)</f>
        <v>0</v>
      </c>
      <c r="K93" s="175" t="s">
        <v>140</v>
      </c>
      <c r="L93" s="38"/>
      <c r="M93" s="180" t="s">
        <v>19</v>
      </c>
      <c r="N93" s="181" t="s">
        <v>47</v>
      </c>
      <c r="O93" s="63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4" t="s">
        <v>1040</v>
      </c>
      <c r="AT93" s="184" t="s">
        <v>136</v>
      </c>
      <c r="AU93" s="184" t="s">
        <v>86</v>
      </c>
      <c r="AY93" s="16" t="s">
        <v>134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84</v>
      </c>
      <c r="BK93" s="185">
        <f>ROUND(I93*H93,2)</f>
        <v>0</v>
      </c>
      <c r="BL93" s="16" t="s">
        <v>1040</v>
      </c>
      <c r="BM93" s="184" t="s">
        <v>1052</v>
      </c>
    </row>
    <row r="94" spans="1:65" s="2" customFormat="1" ht="11.25">
      <c r="A94" s="33"/>
      <c r="B94" s="34"/>
      <c r="C94" s="35"/>
      <c r="D94" s="186" t="s">
        <v>143</v>
      </c>
      <c r="E94" s="35"/>
      <c r="F94" s="187" t="s">
        <v>1053</v>
      </c>
      <c r="G94" s="35"/>
      <c r="H94" s="35"/>
      <c r="I94" s="188"/>
      <c r="J94" s="35"/>
      <c r="K94" s="35"/>
      <c r="L94" s="38"/>
      <c r="M94" s="189"/>
      <c r="N94" s="19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143</v>
      </c>
      <c r="AU94" s="16" t="s">
        <v>86</v>
      </c>
    </row>
    <row r="95" spans="1:65" s="12" customFormat="1" ht="22.9" customHeight="1">
      <c r="B95" s="157"/>
      <c r="C95" s="158"/>
      <c r="D95" s="159" t="s">
        <v>75</v>
      </c>
      <c r="E95" s="171" t="s">
        <v>1054</v>
      </c>
      <c r="F95" s="171" t="s">
        <v>1055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SUM(P96:P100)</f>
        <v>0</v>
      </c>
      <c r="Q95" s="165"/>
      <c r="R95" s="166">
        <f>SUM(R96:R100)</f>
        <v>0</v>
      </c>
      <c r="S95" s="165"/>
      <c r="T95" s="167">
        <f>SUM(T96:T100)</f>
        <v>0</v>
      </c>
      <c r="AR95" s="168" t="s">
        <v>166</v>
      </c>
      <c r="AT95" s="169" t="s">
        <v>75</v>
      </c>
      <c r="AU95" s="169" t="s">
        <v>84</v>
      </c>
      <c r="AY95" s="168" t="s">
        <v>134</v>
      </c>
      <c r="BK95" s="170">
        <f>SUM(BK96:BK100)</f>
        <v>0</v>
      </c>
    </row>
    <row r="96" spans="1:65" s="2" customFormat="1" ht="16.5" customHeight="1">
      <c r="A96" s="33"/>
      <c r="B96" s="34"/>
      <c r="C96" s="173" t="s">
        <v>166</v>
      </c>
      <c r="D96" s="173" t="s">
        <v>136</v>
      </c>
      <c r="E96" s="174" t="s">
        <v>1056</v>
      </c>
      <c r="F96" s="175" t="s">
        <v>1055</v>
      </c>
      <c r="G96" s="176" t="s">
        <v>629</v>
      </c>
      <c r="H96" s="177">
        <v>1</v>
      </c>
      <c r="I96" s="178"/>
      <c r="J96" s="179">
        <f>ROUND(I96*H96,2)</f>
        <v>0</v>
      </c>
      <c r="K96" s="175" t="s">
        <v>140</v>
      </c>
      <c r="L96" s="38"/>
      <c r="M96" s="180" t="s">
        <v>19</v>
      </c>
      <c r="N96" s="181" t="s">
        <v>47</v>
      </c>
      <c r="O96" s="63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4" t="s">
        <v>1040</v>
      </c>
      <c r="AT96" s="184" t="s">
        <v>136</v>
      </c>
      <c r="AU96" s="184" t="s">
        <v>86</v>
      </c>
      <c r="AY96" s="16" t="s">
        <v>134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6" t="s">
        <v>84</v>
      </c>
      <c r="BK96" s="185">
        <f>ROUND(I96*H96,2)</f>
        <v>0</v>
      </c>
      <c r="BL96" s="16" t="s">
        <v>1040</v>
      </c>
      <c r="BM96" s="184" t="s">
        <v>1057</v>
      </c>
    </row>
    <row r="97" spans="1:65" s="2" customFormat="1" ht="11.25">
      <c r="A97" s="33"/>
      <c r="B97" s="34"/>
      <c r="C97" s="35"/>
      <c r="D97" s="186" t="s">
        <v>143</v>
      </c>
      <c r="E97" s="35"/>
      <c r="F97" s="187" t="s">
        <v>1058</v>
      </c>
      <c r="G97" s="35"/>
      <c r="H97" s="35"/>
      <c r="I97" s="188"/>
      <c r="J97" s="35"/>
      <c r="K97" s="35"/>
      <c r="L97" s="38"/>
      <c r="M97" s="189"/>
      <c r="N97" s="190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143</v>
      </c>
      <c r="AU97" s="16" t="s">
        <v>86</v>
      </c>
    </row>
    <row r="98" spans="1:65" s="2" customFormat="1" ht="16.5" customHeight="1">
      <c r="B98" s="106"/>
      <c r="C98" s="300" t="s">
        <v>172</v>
      </c>
      <c r="D98" s="300" t="s">
        <v>136</v>
      </c>
      <c r="E98" s="301" t="s">
        <v>1059</v>
      </c>
      <c r="F98" s="302" t="s">
        <v>1060</v>
      </c>
      <c r="G98" s="303" t="s">
        <v>629</v>
      </c>
      <c r="H98" s="304">
        <v>1</v>
      </c>
      <c r="I98" s="178"/>
      <c r="J98" s="305">
        <f t="shared" ref="J98" si="0">ROUND(I98*H98,2)</f>
        <v>0</v>
      </c>
      <c r="K98" s="175" t="s">
        <v>140</v>
      </c>
      <c r="L98" s="106"/>
      <c r="M98" s="180" t="s">
        <v>19</v>
      </c>
      <c r="N98" s="306" t="s">
        <v>47</v>
      </c>
      <c r="P98" s="307">
        <v>0</v>
      </c>
      <c r="Q98" s="307">
        <v>0</v>
      </c>
      <c r="R98" s="307">
        <v>0</v>
      </c>
      <c r="S98" s="307">
        <v>0</v>
      </c>
      <c r="T98" s="308">
        <v>0</v>
      </c>
      <c r="AR98" s="184" t="s">
        <v>1040</v>
      </c>
      <c r="AT98" s="184" t="s">
        <v>136</v>
      </c>
      <c r="AU98" s="184" t="s">
        <v>86</v>
      </c>
      <c r="AY98" s="309" t="s">
        <v>134</v>
      </c>
      <c r="BE98" s="310">
        <f t="shared" ref="BE98" si="1">IF(N98="základní",J98,0)</f>
        <v>0</v>
      </c>
      <c r="BF98" s="310">
        <v>0</v>
      </c>
      <c r="BG98" s="310">
        <v>0</v>
      </c>
      <c r="BH98" s="310">
        <v>0</v>
      </c>
      <c r="BI98" s="310">
        <v>0</v>
      </c>
      <c r="BJ98" s="309" t="s">
        <v>84</v>
      </c>
      <c r="BK98" s="310">
        <f t="shared" ref="BK98" si="2">ROUND(I98*H98,2)</f>
        <v>0</v>
      </c>
      <c r="BL98" s="309" t="s">
        <v>1040</v>
      </c>
      <c r="BM98" s="184" t="s">
        <v>1079</v>
      </c>
    </row>
    <row r="99" spans="1:65" s="2" customFormat="1" ht="16.5" customHeight="1">
      <c r="A99" s="33"/>
      <c r="B99" s="34"/>
      <c r="C99" s="173">
        <v>7</v>
      </c>
      <c r="D99" s="173" t="s">
        <v>136</v>
      </c>
      <c r="E99" s="174" t="s">
        <v>1061</v>
      </c>
      <c r="F99" s="175" t="s">
        <v>1062</v>
      </c>
      <c r="G99" s="176" t="s">
        <v>629</v>
      </c>
      <c r="H99" s="177">
        <v>1</v>
      </c>
      <c r="I99" s="178"/>
      <c r="J99" s="179">
        <f>ROUND(I99*H99,2)</f>
        <v>0</v>
      </c>
      <c r="K99" s="175" t="s">
        <v>140</v>
      </c>
      <c r="L99" s="38"/>
      <c r="M99" s="180" t="s">
        <v>19</v>
      </c>
      <c r="N99" s="181" t="s">
        <v>47</v>
      </c>
      <c r="O99" s="63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4" t="s">
        <v>1040</v>
      </c>
      <c r="AT99" s="184" t="s">
        <v>136</v>
      </c>
      <c r="AU99" s="184" t="s">
        <v>86</v>
      </c>
      <c r="AY99" s="16" t="s">
        <v>134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6" t="s">
        <v>84</v>
      </c>
      <c r="BK99" s="185">
        <f>ROUND(I99*H99,2)</f>
        <v>0</v>
      </c>
      <c r="BL99" s="16" t="s">
        <v>1040</v>
      </c>
      <c r="BM99" s="184" t="s">
        <v>1063</v>
      </c>
    </row>
    <row r="100" spans="1:65" s="2" customFormat="1" ht="11.25">
      <c r="A100" s="33"/>
      <c r="B100" s="34"/>
      <c r="C100" s="35"/>
      <c r="D100" s="186" t="s">
        <v>143</v>
      </c>
      <c r="E100" s="35"/>
      <c r="F100" s="187" t="s">
        <v>1064</v>
      </c>
      <c r="G100" s="35"/>
      <c r="H100" s="35"/>
      <c r="I100" s="188"/>
      <c r="J100" s="35"/>
      <c r="K100" s="35"/>
      <c r="L100" s="38"/>
      <c r="M100" s="189"/>
      <c r="N100" s="190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86</v>
      </c>
    </row>
    <row r="101" spans="1:65" s="12" customFormat="1" ht="22.9" customHeight="1">
      <c r="B101" s="157"/>
      <c r="C101" s="158"/>
      <c r="D101" s="159" t="s">
        <v>75</v>
      </c>
      <c r="E101" s="171" t="s">
        <v>1065</v>
      </c>
      <c r="F101" s="171" t="s">
        <v>1066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SUM(P102:P103)</f>
        <v>0</v>
      </c>
      <c r="Q101" s="165"/>
      <c r="R101" s="166">
        <f>SUM(R102:R103)</f>
        <v>0</v>
      </c>
      <c r="S101" s="165"/>
      <c r="T101" s="167">
        <f>SUM(T102:T103)</f>
        <v>0</v>
      </c>
      <c r="AR101" s="168" t="s">
        <v>166</v>
      </c>
      <c r="AT101" s="169" t="s">
        <v>75</v>
      </c>
      <c r="AU101" s="169" t="s">
        <v>84</v>
      </c>
      <c r="AY101" s="168" t="s">
        <v>134</v>
      </c>
      <c r="BK101" s="170">
        <f>SUM(BK102:BK103)</f>
        <v>0</v>
      </c>
    </row>
    <row r="102" spans="1:65" s="2" customFormat="1" ht="16.5" customHeight="1">
      <c r="A102" s="33"/>
      <c r="B102" s="34"/>
      <c r="C102" s="173">
        <v>8</v>
      </c>
      <c r="D102" s="173" t="s">
        <v>136</v>
      </c>
      <c r="E102" s="174" t="s">
        <v>1067</v>
      </c>
      <c r="F102" s="175" t="s">
        <v>1068</v>
      </c>
      <c r="G102" s="176" t="s">
        <v>700</v>
      </c>
      <c r="H102" s="177">
        <v>3</v>
      </c>
      <c r="I102" s="178"/>
      <c r="J102" s="179">
        <f>ROUND(I102*H102,2)</f>
        <v>0</v>
      </c>
      <c r="K102" s="175" t="s">
        <v>140</v>
      </c>
      <c r="L102" s="38"/>
      <c r="M102" s="180" t="s">
        <v>19</v>
      </c>
      <c r="N102" s="181" t="s">
        <v>47</v>
      </c>
      <c r="O102" s="63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4" t="s">
        <v>1040</v>
      </c>
      <c r="AT102" s="184" t="s">
        <v>136</v>
      </c>
      <c r="AU102" s="184" t="s">
        <v>86</v>
      </c>
      <c r="AY102" s="16" t="s">
        <v>134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6" t="s">
        <v>84</v>
      </c>
      <c r="BK102" s="185">
        <f>ROUND(I102*H102,2)</f>
        <v>0</v>
      </c>
      <c r="BL102" s="16" t="s">
        <v>1040</v>
      </c>
      <c r="BM102" s="184" t="s">
        <v>1069</v>
      </c>
    </row>
    <row r="103" spans="1:65" s="2" customFormat="1" ht="11.25">
      <c r="A103" s="33"/>
      <c r="B103" s="34"/>
      <c r="C103" s="35"/>
      <c r="D103" s="186" t="s">
        <v>143</v>
      </c>
      <c r="E103" s="35"/>
      <c r="F103" s="187" t="s">
        <v>1070</v>
      </c>
      <c r="G103" s="35"/>
      <c r="H103" s="35"/>
      <c r="I103" s="188"/>
      <c r="J103" s="35"/>
      <c r="K103" s="35"/>
      <c r="L103" s="38"/>
      <c r="M103" s="189"/>
      <c r="N103" s="19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143</v>
      </c>
      <c r="AU103" s="16" t="s">
        <v>86</v>
      </c>
    </row>
    <row r="104" spans="1:65" s="2" customFormat="1" ht="6.95" customHeight="1">
      <c r="A104" s="33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8"/>
      <c r="M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65" ht="11.25"/>
    <row r="106" spans="1:65" ht="11.25"/>
    <row r="107" spans="1:65" ht="11.25"/>
    <row r="108" spans="1:65" ht="11.25"/>
    <row r="109" spans="1:65" ht="11.25"/>
    <row r="110" spans="1:65" ht="11.25"/>
    <row r="111" spans="1:65" ht="11.25"/>
    <row r="112" spans="1:65" ht="11.25"/>
  </sheetData>
  <sheetProtection algorithmName="SHA-512" hashValue="QUKaYXXkwpKcWP3q3872oA+jrHuX3Mmt9ixHqcmI5dwLDH6GXBKqCt9aOHTqMLaZvP69wBr3lX0M4NWfla//yw==" saltValue="HWiGgMyP5Yp0J3jRiJ3bjQ==" spinCount="100000" sheet="1" objects="1" scenarios="1"/>
  <autoFilter ref="C82:K103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89" r:id="rId2" xr:uid="{00000000-0004-0000-0400-000001000000}"/>
    <hyperlink ref="F92" r:id="rId3" xr:uid="{00000000-0004-0000-0400-000002000000}"/>
    <hyperlink ref="F94" r:id="rId4" xr:uid="{00000000-0004-0000-0400-000003000000}"/>
    <hyperlink ref="F97" r:id="rId5" xr:uid="{00000000-0004-0000-0400-000004000000}"/>
    <hyperlink ref="F100" r:id="rId6" xr:uid="{00000000-0004-0000-0400-000005000000}"/>
    <hyperlink ref="F103" r:id="rId7" xr:uid="{00000000-0004-0000-0400-000007000000}"/>
  </hyperlinks>
  <pageMargins left="0.39374999999999999" right="0.39374999999999999" top="0.39374999999999999" bottom="0.39374999999999999" header="0" footer="0"/>
  <pageSetup paperSize="9" fitToHeight="100" orientation="landscape" blackAndWhite="1" r:id="rId8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A1:H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1"/>
      <c r="C3" s="102"/>
      <c r="D3" s="102"/>
      <c r="E3" s="102"/>
      <c r="F3" s="102"/>
      <c r="G3" s="102"/>
      <c r="H3" s="19"/>
    </row>
    <row r="4" spans="1:8" s="1" customFormat="1" ht="24.95" customHeight="1">
      <c r="B4" s="19"/>
      <c r="C4" s="103" t="s">
        <v>1071</v>
      </c>
      <c r="H4" s="19"/>
    </row>
    <row r="5" spans="1:8" s="1" customFormat="1" ht="12" customHeight="1">
      <c r="B5" s="19"/>
      <c r="C5" s="235" t="s">
        <v>13</v>
      </c>
      <c r="D5" s="295" t="s">
        <v>14</v>
      </c>
      <c r="E5" s="288"/>
      <c r="F5" s="288"/>
      <c r="H5" s="19"/>
    </row>
    <row r="6" spans="1:8" s="1" customFormat="1" ht="36.950000000000003" customHeight="1">
      <c r="B6" s="19"/>
      <c r="C6" s="236" t="s">
        <v>16</v>
      </c>
      <c r="D6" s="299" t="s">
        <v>17</v>
      </c>
      <c r="E6" s="288"/>
      <c r="F6" s="288"/>
      <c r="H6" s="19"/>
    </row>
    <row r="7" spans="1:8" s="1" customFormat="1" ht="16.5" customHeight="1">
      <c r="B7" s="19"/>
      <c r="C7" s="105" t="s">
        <v>23</v>
      </c>
      <c r="D7" s="108" t="str">
        <f>'Rekapitulace stavby'!AN8</f>
        <v>11. 2. 2026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46"/>
      <c r="B9" s="237"/>
      <c r="C9" s="238" t="s">
        <v>57</v>
      </c>
      <c r="D9" s="239" t="s">
        <v>58</v>
      </c>
      <c r="E9" s="239" t="s">
        <v>121</v>
      </c>
      <c r="F9" s="240" t="s">
        <v>1072</v>
      </c>
      <c r="G9" s="146"/>
      <c r="H9" s="237"/>
    </row>
    <row r="10" spans="1:8" s="2" customFormat="1" ht="26.45" customHeight="1">
      <c r="A10" s="33"/>
      <c r="B10" s="38"/>
      <c r="C10" s="241" t="s">
        <v>81</v>
      </c>
      <c r="D10" s="241" t="s">
        <v>82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2" t="s">
        <v>103</v>
      </c>
      <c r="D11" s="243" t="s">
        <v>104</v>
      </c>
      <c r="E11" s="244" t="s">
        <v>19</v>
      </c>
      <c r="F11" s="245">
        <v>84.1</v>
      </c>
      <c r="G11" s="33"/>
      <c r="H11" s="38"/>
    </row>
    <row r="12" spans="1:8" s="2" customFormat="1" ht="16.899999999999999" customHeight="1">
      <c r="A12" s="33"/>
      <c r="B12" s="38"/>
      <c r="C12" s="246" t="s">
        <v>19</v>
      </c>
      <c r="D12" s="246" t="s">
        <v>96</v>
      </c>
      <c r="E12" s="16" t="s">
        <v>19</v>
      </c>
      <c r="F12" s="247">
        <v>20.5</v>
      </c>
      <c r="G12" s="33"/>
      <c r="H12" s="38"/>
    </row>
    <row r="13" spans="1:8" s="2" customFormat="1" ht="16.899999999999999" customHeight="1">
      <c r="A13" s="33"/>
      <c r="B13" s="38"/>
      <c r="C13" s="246" t="s">
        <v>19</v>
      </c>
      <c r="D13" s="246" t="s">
        <v>99</v>
      </c>
      <c r="E13" s="16" t="s">
        <v>19</v>
      </c>
      <c r="F13" s="247">
        <v>63.6</v>
      </c>
      <c r="G13" s="33"/>
      <c r="H13" s="38"/>
    </row>
    <row r="14" spans="1:8" s="2" customFormat="1" ht="16.899999999999999" customHeight="1">
      <c r="A14" s="33"/>
      <c r="B14" s="38"/>
      <c r="C14" s="246" t="s">
        <v>103</v>
      </c>
      <c r="D14" s="246" t="s">
        <v>147</v>
      </c>
      <c r="E14" s="16" t="s">
        <v>19</v>
      </c>
      <c r="F14" s="247">
        <v>84.1</v>
      </c>
      <c r="G14" s="33"/>
      <c r="H14" s="38"/>
    </row>
    <row r="15" spans="1:8" s="2" customFormat="1" ht="16.899999999999999" customHeight="1">
      <c r="A15" s="33"/>
      <c r="B15" s="38"/>
      <c r="C15" s="248" t="s">
        <v>1073</v>
      </c>
      <c r="D15" s="33"/>
      <c r="E15" s="33"/>
      <c r="F15" s="33"/>
      <c r="G15" s="33"/>
      <c r="H15" s="38"/>
    </row>
    <row r="16" spans="1:8" s="2" customFormat="1" ht="22.5">
      <c r="A16" s="33"/>
      <c r="B16" s="38"/>
      <c r="C16" s="246" t="s">
        <v>246</v>
      </c>
      <c r="D16" s="246" t="s">
        <v>247</v>
      </c>
      <c r="E16" s="16" t="s">
        <v>232</v>
      </c>
      <c r="F16" s="247">
        <v>84.1</v>
      </c>
      <c r="G16" s="33"/>
      <c r="H16" s="38"/>
    </row>
    <row r="17" spans="1:8" s="2" customFormat="1" ht="16.899999999999999" customHeight="1">
      <c r="A17" s="33"/>
      <c r="B17" s="38"/>
      <c r="C17" s="246" t="s">
        <v>251</v>
      </c>
      <c r="D17" s="246" t="s">
        <v>252</v>
      </c>
      <c r="E17" s="16" t="s">
        <v>253</v>
      </c>
      <c r="F17" s="247">
        <v>151.38</v>
      </c>
      <c r="G17" s="33"/>
      <c r="H17" s="38"/>
    </row>
    <row r="18" spans="1:8" s="2" customFormat="1" ht="16.899999999999999" customHeight="1">
      <c r="A18" s="33"/>
      <c r="B18" s="38"/>
      <c r="C18" s="242" t="s">
        <v>96</v>
      </c>
      <c r="D18" s="243" t="s">
        <v>97</v>
      </c>
      <c r="E18" s="244" t="s">
        <v>19</v>
      </c>
      <c r="F18" s="245">
        <v>20.5</v>
      </c>
      <c r="G18" s="33"/>
      <c r="H18" s="38"/>
    </row>
    <row r="19" spans="1:8" s="2" customFormat="1" ht="16.899999999999999" customHeight="1">
      <c r="A19" s="33"/>
      <c r="B19" s="38"/>
      <c r="C19" s="246" t="s">
        <v>19</v>
      </c>
      <c r="D19" s="246" t="s">
        <v>235</v>
      </c>
      <c r="E19" s="16" t="s">
        <v>19</v>
      </c>
      <c r="F19" s="247">
        <v>12</v>
      </c>
      <c r="G19" s="33"/>
      <c r="H19" s="38"/>
    </row>
    <row r="20" spans="1:8" s="2" customFormat="1" ht="16.899999999999999" customHeight="1">
      <c r="A20" s="33"/>
      <c r="B20" s="38"/>
      <c r="C20" s="246" t="s">
        <v>19</v>
      </c>
      <c r="D20" s="246" t="s">
        <v>236</v>
      </c>
      <c r="E20" s="16" t="s">
        <v>19</v>
      </c>
      <c r="F20" s="247">
        <v>8.5</v>
      </c>
      <c r="G20" s="33"/>
      <c r="H20" s="38"/>
    </row>
    <row r="21" spans="1:8" s="2" customFormat="1" ht="16.899999999999999" customHeight="1">
      <c r="A21" s="33"/>
      <c r="B21" s="38"/>
      <c r="C21" s="246" t="s">
        <v>96</v>
      </c>
      <c r="D21" s="246" t="s">
        <v>147</v>
      </c>
      <c r="E21" s="16" t="s">
        <v>19</v>
      </c>
      <c r="F21" s="247">
        <v>20.5</v>
      </c>
      <c r="G21" s="33"/>
      <c r="H21" s="38"/>
    </row>
    <row r="22" spans="1:8" s="2" customFormat="1" ht="16.899999999999999" customHeight="1">
      <c r="A22" s="33"/>
      <c r="B22" s="38"/>
      <c r="C22" s="248" t="s">
        <v>1073</v>
      </c>
      <c r="D22" s="33"/>
      <c r="E22" s="33"/>
      <c r="F22" s="33"/>
      <c r="G22" s="33"/>
      <c r="H22" s="38"/>
    </row>
    <row r="23" spans="1:8" s="2" customFormat="1" ht="16.899999999999999" customHeight="1">
      <c r="A23" s="33"/>
      <c r="B23" s="38"/>
      <c r="C23" s="246" t="s">
        <v>230</v>
      </c>
      <c r="D23" s="246" t="s">
        <v>231</v>
      </c>
      <c r="E23" s="16" t="s">
        <v>232</v>
      </c>
      <c r="F23" s="247">
        <v>20.5</v>
      </c>
      <c r="G23" s="33"/>
      <c r="H23" s="38"/>
    </row>
    <row r="24" spans="1:8" s="2" customFormat="1" ht="22.5">
      <c r="A24" s="33"/>
      <c r="B24" s="38"/>
      <c r="C24" s="246" t="s">
        <v>246</v>
      </c>
      <c r="D24" s="246" t="s">
        <v>247</v>
      </c>
      <c r="E24" s="16" t="s">
        <v>232</v>
      </c>
      <c r="F24" s="247">
        <v>84.1</v>
      </c>
      <c r="G24" s="33"/>
      <c r="H24" s="38"/>
    </row>
    <row r="25" spans="1:8" s="2" customFormat="1" ht="16.899999999999999" customHeight="1">
      <c r="A25" s="33"/>
      <c r="B25" s="38"/>
      <c r="C25" s="242" t="s">
        <v>99</v>
      </c>
      <c r="D25" s="243" t="s">
        <v>100</v>
      </c>
      <c r="E25" s="244" t="s">
        <v>19</v>
      </c>
      <c r="F25" s="245">
        <v>63.6</v>
      </c>
      <c r="G25" s="33"/>
      <c r="H25" s="38"/>
    </row>
    <row r="26" spans="1:8" s="2" customFormat="1" ht="16.899999999999999" customHeight="1">
      <c r="A26" s="33"/>
      <c r="B26" s="38"/>
      <c r="C26" s="246" t="s">
        <v>19</v>
      </c>
      <c r="D26" s="246" t="s">
        <v>242</v>
      </c>
      <c r="E26" s="16" t="s">
        <v>19</v>
      </c>
      <c r="F26" s="247">
        <v>2.8</v>
      </c>
      <c r="G26" s="33"/>
      <c r="H26" s="38"/>
    </row>
    <row r="27" spans="1:8" s="2" customFormat="1" ht="16.899999999999999" customHeight="1">
      <c r="A27" s="33"/>
      <c r="B27" s="38"/>
      <c r="C27" s="246" t="s">
        <v>19</v>
      </c>
      <c r="D27" s="246" t="s">
        <v>243</v>
      </c>
      <c r="E27" s="16" t="s">
        <v>19</v>
      </c>
      <c r="F27" s="247">
        <v>3.8</v>
      </c>
      <c r="G27" s="33"/>
      <c r="H27" s="38"/>
    </row>
    <row r="28" spans="1:8" s="2" customFormat="1" ht="16.899999999999999" customHeight="1">
      <c r="A28" s="33"/>
      <c r="B28" s="38"/>
      <c r="C28" s="246" t="s">
        <v>19</v>
      </c>
      <c r="D28" s="246" t="s">
        <v>244</v>
      </c>
      <c r="E28" s="16" t="s">
        <v>19</v>
      </c>
      <c r="F28" s="247">
        <v>57</v>
      </c>
      <c r="G28" s="33"/>
      <c r="H28" s="38"/>
    </row>
    <row r="29" spans="1:8" s="2" customFormat="1" ht="16.899999999999999" customHeight="1">
      <c r="A29" s="33"/>
      <c r="B29" s="38"/>
      <c r="C29" s="246" t="s">
        <v>99</v>
      </c>
      <c r="D29" s="246" t="s">
        <v>147</v>
      </c>
      <c r="E29" s="16" t="s">
        <v>19</v>
      </c>
      <c r="F29" s="247">
        <v>63.6</v>
      </c>
      <c r="G29" s="33"/>
      <c r="H29" s="38"/>
    </row>
    <row r="30" spans="1:8" s="2" customFormat="1" ht="16.899999999999999" customHeight="1">
      <c r="A30" s="33"/>
      <c r="B30" s="38"/>
      <c r="C30" s="248" t="s">
        <v>1073</v>
      </c>
      <c r="D30" s="33"/>
      <c r="E30" s="33"/>
      <c r="F30" s="33"/>
      <c r="G30" s="33"/>
      <c r="H30" s="38"/>
    </row>
    <row r="31" spans="1:8" s="2" customFormat="1" ht="16.899999999999999" customHeight="1">
      <c r="A31" s="33"/>
      <c r="B31" s="38"/>
      <c r="C31" s="246" t="s">
        <v>238</v>
      </c>
      <c r="D31" s="246" t="s">
        <v>239</v>
      </c>
      <c r="E31" s="16" t="s">
        <v>232</v>
      </c>
      <c r="F31" s="247">
        <v>63.6</v>
      </c>
      <c r="G31" s="33"/>
      <c r="H31" s="38"/>
    </row>
    <row r="32" spans="1:8" s="2" customFormat="1" ht="22.5">
      <c r="A32" s="33"/>
      <c r="B32" s="38"/>
      <c r="C32" s="246" t="s">
        <v>246</v>
      </c>
      <c r="D32" s="246" t="s">
        <v>247</v>
      </c>
      <c r="E32" s="16" t="s">
        <v>232</v>
      </c>
      <c r="F32" s="247">
        <v>84.1</v>
      </c>
      <c r="G32" s="33"/>
      <c r="H32" s="38"/>
    </row>
    <row r="33" spans="1:8" s="2" customFormat="1" ht="7.35" customHeight="1">
      <c r="A33" s="33"/>
      <c r="B33" s="126"/>
      <c r="C33" s="127"/>
      <c r="D33" s="127"/>
      <c r="E33" s="127"/>
      <c r="F33" s="127"/>
      <c r="G33" s="127"/>
      <c r="H33" s="38"/>
    </row>
    <row r="34" spans="1:8" s="2" customFormat="1" ht="11.25">
      <c r="A34" s="33"/>
      <c r="B34" s="33"/>
      <c r="C34" s="33"/>
      <c r="D34" s="33"/>
      <c r="E34" s="33"/>
      <c r="F34" s="33"/>
      <c r="G34" s="33"/>
      <c r="H34" s="33"/>
    </row>
  </sheetData>
  <sheetProtection algorithmName="SHA-512" hashValue="fc4IK5+p6h553/PrnxQt2mZoXGFbBqMV2+ALU2OStDoB9IYY1E5Y5N9fN7depkeBiGFmhDcvMMu5aU4v7wbPWw==" saltValue="QdA8G2PO7ljKoY2Ofx/zZjjPyMchttn0xq7VXvwmnXwxRwgtVVL/hgiKYh6+IPYCV1oQJMNBBtPPtfedihAoO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Komunikace a zpev...</vt:lpstr>
      <vt:lpstr>SO 02 - Kontejnerové stání</vt:lpstr>
      <vt:lpstr>SO 03 - Veřejné osvětlení</vt:lpstr>
      <vt:lpstr>VON - Vedlejší a ostatní ...</vt:lpstr>
      <vt:lpstr>Seznam figur</vt:lpstr>
      <vt:lpstr>'Rekapitulace stavby'!Názvy_tisku</vt:lpstr>
      <vt:lpstr>'Seznam figur'!Názvy_tisku</vt:lpstr>
      <vt:lpstr>'SO 01 - Komunikace a zpev...'!Názvy_tisku</vt:lpstr>
      <vt:lpstr>'SO 02 - Kontejnerové stání'!Názvy_tisku</vt:lpstr>
      <vt:lpstr>'SO 03 - Veřejné osvětlení'!Názvy_tisku</vt:lpstr>
      <vt:lpstr>'VON - Vedlejší a ostatní ...'!Názvy_tisku</vt:lpstr>
      <vt:lpstr>'Rekapitulace stavby'!Oblast_tisku</vt:lpstr>
      <vt:lpstr>'Seznam figur'!Oblast_tisku</vt:lpstr>
      <vt:lpstr>'SO 01 - Komunikace a zpev...'!Oblast_tisku</vt:lpstr>
      <vt:lpstr>'SO 02 - Kontejnerové stání'!Oblast_tisku</vt:lpstr>
      <vt:lpstr>'SO 03 -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dcterms:created xsi:type="dcterms:W3CDTF">2026-02-11T12:32:12Z</dcterms:created>
  <dcterms:modified xsi:type="dcterms:W3CDTF">2026-02-20T09:09:55Z</dcterms:modified>
</cp:coreProperties>
</file>